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18\EMPOCALDAS\Diego Patino - CARPETA COMPARTIDA\2020\ALCANTARILLADO ALEGRÍAS MARQUETALIA\8.PRESUPUESTO\"/>
    </mc:Choice>
  </mc:AlternateContent>
  <bookViews>
    <workbookView xWindow="0" yWindow="0" windowWidth="28800" windowHeight="12435"/>
  </bookViews>
  <sheets>
    <sheet name="A.P.U"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b">#REF!</definedName>
    <definedName name="\c">#REF!</definedName>
    <definedName name="\e">#REF!</definedName>
    <definedName name="\i">#REF!</definedName>
    <definedName name="\m">#REF!</definedName>
    <definedName name="\r">#REF!</definedName>
    <definedName name="\t">#REF!</definedName>
    <definedName name="\x">#REF!</definedName>
    <definedName name="\z">#REF!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OR1">#REF!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FC">#REF!</definedName>
    <definedName name="___FOR1">#REF!</definedName>
    <definedName name="__B104067">#REF!</definedName>
    <definedName name="__B93008">#REF!</definedName>
    <definedName name="__D128899">#REF!</definedName>
    <definedName name="__D77032">#REF!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42C">#REF!</definedName>
    <definedName name="_42D">#REF!</definedName>
    <definedName name="_42E">#REF!</definedName>
    <definedName name="_44">#REF!</definedName>
    <definedName name="_6">#REF!</definedName>
    <definedName name="_B104067">#REF!</definedName>
    <definedName name="_B93008">#REF!</definedName>
    <definedName name="_D128899">#REF!</definedName>
    <definedName name="_D77032">#REF!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OR1">#REF!</definedName>
    <definedName name="A">#REF!</definedName>
    <definedName name="A.PVC">'[2]factores A.N.'!$M$7:$M$33</definedName>
    <definedName name="A_impresión_IM">#REF!</definedName>
    <definedName name="a1..056">#REF!</definedName>
    <definedName name="A1S">#REF!</definedName>
    <definedName name="A1XO56">#REF!</definedName>
    <definedName name="A2S">#REF!</definedName>
    <definedName name="AC">#REF!</definedName>
    <definedName name="ACER">#REF!</definedName>
    <definedName name="AD">#REF!</definedName>
    <definedName name="ANALISIS">#REF!</definedName>
    <definedName name="ANALISIS_UNITARIOS">#REF!</definedName>
    <definedName name="APB">[3]PRECIOS!$I$1:$L$51</definedName>
    <definedName name="Apu">[4]Apu!$D$8:$AC$2207</definedName>
    <definedName name="AR">#REF!</definedName>
    <definedName name="AREA">#REF!</definedName>
    <definedName name="_xlnm.Print_Area" localSheetId="0">A.P.U!$C$1:$K$502</definedName>
    <definedName name="ASD">#REF!</definedName>
    <definedName name="AY">[3]PRECIOS!$G$6</definedName>
    <definedName name="AYU">[3]PRECIOS!$F$6</definedName>
    <definedName name="B.T1">#REF!</definedName>
    <definedName name="B_T1">#REF!</definedName>
    <definedName name="B10512.">#REF!</definedName>
    <definedName name="BASE">#REF!</definedName>
    <definedName name="Base_datos_IM">#REF!</definedName>
    <definedName name="BASE_DE_DATOS">#REF!</definedName>
    <definedName name="_xlnm.Database">#REF!</definedName>
    <definedName name="Bd">#REF!</definedName>
    <definedName name="Bd__2">#REF!</definedName>
    <definedName name="Bd_2">[5]FACTORES!#REF!</definedName>
    <definedName name="BORDE1">#REF!</definedName>
    <definedName name="BORDE2">#REF!</definedName>
    <definedName name="BORDE3">#REF!</definedName>
    <definedName name="C.CLAV">#REF!</definedName>
    <definedName name="C.FON">#REF!</definedName>
    <definedName name="C.LOM">#REF!</definedName>
    <definedName name="C.RAS">#REF!</definedName>
    <definedName name="C.TERR">#REF!</definedName>
    <definedName name="C_">#REF!</definedName>
    <definedName name="C_LOM">#REF!</definedName>
    <definedName name="CAM_CAIDA">#REF!</definedName>
    <definedName name="CANT">#REF!</definedName>
    <definedName name="CANT.">#REF!</definedName>
    <definedName name="CANTIDADES2">#REF!</definedName>
    <definedName name="CapActividad">#REF!</definedName>
    <definedName name="CapComponent">#REF!</definedName>
    <definedName name="CapResumen">#REF!</definedName>
    <definedName name="CASQ">[6]FACTORES!#REF!</definedName>
    <definedName name="CER" hidden="1">{#N/A,#N/A,FALSE,"PROPON.2001"}</definedName>
    <definedName name="CILIND">[7]TUBERIA!$AE$10:$AE$14</definedName>
    <definedName name="Ciudades">[8]Insumos!$B$2:$B$2</definedName>
    <definedName name="CL">#REF!</definedName>
    <definedName name="codp">'[9]CANTIDADES Y PTTO'!$C$180</definedName>
    <definedName name="COM.LIM">#REF!</definedName>
    <definedName name="CON.FUN">#REF!</definedName>
    <definedName name="CON.LIM">#REF!</definedName>
    <definedName name="CON.POZ">#REF!</definedName>
    <definedName name="CON.TUB">[5]TUBERIA!#REF!</definedName>
    <definedName name="CONC">#REF!</definedName>
    <definedName name="CONCRETO">#REF!</definedName>
    <definedName name="CONCRETO_F.C_4">#REF!</definedName>
    <definedName name="concreto_FC_2.2">#REF!</definedName>
    <definedName name="Concretos">[8]Insumos!#REF!</definedName>
    <definedName name="_xlnm.Criteria">#REF!</definedName>
    <definedName name="Criterios_IM">#REF!</definedName>
    <definedName name="CUE">#REF!</definedName>
    <definedName name="CUER">#REF!</definedName>
    <definedName name="CUERDA">#REF!</definedName>
    <definedName name="curva">"Chart 11"</definedName>
    <definedName name="D">#REF!</definedName>
    <definedName name="D_EXT">#REF!</definedName>
    <definedName name="D_INT">#REF!</definedName>
    <definedName name="D1S">#REF!</definedName>
    <definedName name="D2S">#REF!</definedName>
    <definedName name="D6.PVC">'[2]factores A.N.'!$N$8:$N$33</definedName>
    <definedName name="D61S">#REF!</definedName>
    <definedName name="D62S">#REF!</definedName>
    <definedName name="D6R">#REF!</definedName>
    <definedName name="D81S">#REF!</definedName>
    <definedName name="D82S">#REF!</definedName>
    <definedName name="D8R">#REF!</definedName>
    <definedName name="Datos">#REF!</definedName>
    <definedName name="DDIDIAS">#REF!</definedName>
    <definedName name="De">[6]FACTORES!#REF!</definedName>
    <definedName name="De_6">#REF!</definedName>
    <definedName name="De_8">#REF!</definedName>
    <definedName name="dem.pav">'[2]factores A.N.'!$E$15:$E$306</definedName>
    <definedName name="Diametro">#REF!</definedName>
    <definedName name="DOM">#REF!</definedName>
    <definedName name="DR">#REF!</definedName>
    <definedName name="DSAF">[10]PRECIOS!$G$10</definedName>
    <definedName name="DSQA">#REF!</definedName>
    <definedName name="E">#REF!</definedName>
    <definedName name="ENCABEZA">#REF!</definedName>
    <definedName name="ENT.A1">'[11]CANT.5921'!#REF!</definedName>
    <definedName name="ENT.ESP">'[11]CANT.5921'!#REF!</definedName>
    <definedName name="ENTIB">#REF!</definedName>
    <definedName name="ENTIBADO">[12]TUBERIA!#REF!</definedName>
    <definedName name="EQUIPO">#REF!</definedName>
    <definedName name="ESP_PAV">#REF!</definedName>
    <definedName name="ESP1S">#REF!</definedName>
    <definedName name="ESP2S">#REF!</definedName>
    <definedName name="ESPESOR">#REF!</definedName>
    <definedName name="ESPR">#REF!</definedName>
    <definedName name="EXC.POZ">#REF!</definedName>
    <definedName name="EXC.ZAN">#REF!</definedName>
    <definedName name="FACTOR_PRESTACION">#REF!</definedName>
    <definedName name="fctr">'[9]CANTIDADES Y PTTO'!$B$183:$F$202</definedName>
    <definedName name="FELIPE">[13]ZANJA!$E$11:$E$13</definedName>
    <definedName name="Formato">#REF!</definedName>
    <definedName name="Formato1">#REF!</definedName>
    <definedName name="Formatos">#REF!</definedName>
    <definedName name="fp">1.59</definedName>
    <definedName name="G">#REF!</definedName>
    <definedName name="h.EXC">#REF!</definedName>
    <definedName name="h.LOM">#REF!</definedName>
    <definedName name="H.LOMO">[14]TUBERIA!$S$10:$S$14</definedName>
    <definedName name="h.POZ">#REF!</definedName>
    <definedName name="HACER">#REF!</definedName>
    <definedName name="HM">[3]PRECIOS!$G$8</definedName>
    <definedName name="HOJA1">#REF!</definedName>
    <definedName name="I">#REF!</definedName>
    <definedName name="im">[15]MATERIALES!$H$5</definedName>
    <definedName name="INDIVIDUALES">#REF!</definedName>
    <definedName name="inf">#REF!</definedName>
    <definedName name="INFORME">#REF!</definedName>
    <definedName name="INSUMOS">#REF!</definedName>
    <definedName name="INSUMOS2">#REF!</definedName>
    <definedName name="INSUMOSTOTAL">#REF!</definedName>
    <definedName name="ITEM">#REF!</definedName>
    <definedName name="ITEMS">#REF!</definedName>
    <definedName name="JJ">[10]PRECIOS!$F$5</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L.CARCAMO">#REF!</definedName>
    <definedName name="L.CIL">#REF!</definedName>
    <definedName name="L_">#REF!</definedName>
    <definedName name="L_TUB">#REF!</definedName>
    <definedName name="LB">'[16]Listado Base'!$B$12:$D$786</definedName>
    <definedName name="LFAB">'[9]CANTIDADES Y PTTO'!$F$243:$F$258</definedName>
    <definedName name="LIMPIO">#REF!</definedName>
    <definedName name="listaabril">'[17]Listado precios abril 2011'!$A:$IV</definedName>
    <definedName name="listado1" hidden="1">{#N/A,#N/A,FALSE,"PROPON.2001"}</definedName>
    <definedName name="LOTE">'[18]Primera Prueba'!$EI$11:$EI$90</definedName>
    <definedName name="LUZ" hidden="1">{#N/A,#N/A,FALSE,"PROPON.2001"}</definedName>
    <definedName name="M" hidden="1">{#N/A,#N/A,FALSE,"PROPON.2001"}</definedName>
    <definedName name="MA">#REF!</definedName>
    <definedName name="Marca">#REF!</definedName>
    <definedName name="MARIA" hidden="1">{#N/A,#N/A,FALSE,"PROPON.2001"}</definedName>
    <definedName name="MARTA" hidden="1">{#N/A,#N/A,FALSE,"PROPON.2001"}</definedName>
    <definedName name="MAT">#REF!</definedName>
    <definedName name="MATERIALES">#REF!</definedName>
    <definedName name="Medidor">#REF!</definedName>
    <definedName name="MM">#REF!</definedName>
    <definedName name="mmm" hidden="1">{#N/A,#N/A,FALSE,"PROPON.2001"}</definedName>
    <definedName name="MO">[19]MANO!$B$3:$B$79</definedName>
    <definedName name="NOVAF">#REF!</definedName>
    <definedName name="O">#REF!</definedName>
    <definedName name="OBSERV">#REF!</definedName>
    <definedName name="OF">[3]PRECIOS!$F$5</definedName>
    <definedName name="P">[3]PRECIOS!$G$10</definedName>
    <definedName name="PER_PAV">#REF!</definedName>
    <definedName name="PESO_UNIT">#REF!</definedName>
    <definedName name="PESOUNIT">[20]REFUERZO!$L$1:$M$6</definedName>
    <definedName name="Plazo">'[21]AUI ALIVIADERO'!$D$15</definedName>
    <definedName name="POR">#REF!</definedName>
    <definedName name="POZ">#REF!</definedName>
    <definedName name="POZO">#REF!</definedName>
    <definedName name="POZO1.2">#REF!</definedName>
    <definedName name="POZOS">#REF!</definedName>
    <definedName name="PRE">#REF!</definedName>
    <definedName name="precios">#REF!</definedName>
    <definedName name="preciosvig">#REF!</definedName>
    <definedName name="PRESUPUESTO">#REF!</definedName>
    <definedName name="PROGRAMADO">#REF!</definedName>
    <definedName name="Q">#REF!</definedName>
    <definedName name="RDN">[3]PRECIOS!$G$7</definedName>
    <definedName name="REP.PAV">'[2]factores A.N.'!$F$15:$F$69</definedName>
    <definedName name="S">#REF!</definedName>
    <definedName name="SMMLV">[22]INTERVENTORIA!#REF!</definedName>
    <definedName name="SSS">#REF!</definedName>
    <definedName name="SUBTIPOACC">#REF!</definedName>
    <definedName name="T">#REF!</definedName>
    <definedName name="T.1_POZ">[23]TUBERIA!$AB$10:$AB$84</definedName>
    <definedName name="T.3">'[11]CANT.5921'!#REF!</definedName>
    <definedName name="T.VIA">'[2]factores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'[2]factores A.N.'!$H$8:$H$33</definedName>
    <definedName name="T1_FC1_9">'[2]factores A.N.'!$J$8:$J$33</definedName>
    <definedName name="T1_FC2.2">[24]FACTORES!$M$8:$M$23</definedName>
    <definedName name="T11SF15">#REF!</definedName>
    <definedName name="T11SF19">#REF!</definedName>
    <definedName name="T12SF15">#REF!</definedName>
    <definedName name="T12SF19">#REF!</definedName>
    <definedName name="T1RF15">#REF!</definedName>
    <definedName name="T1RF19">#REF!</definedName>
    <definedName name="T2.PVC">'[2]factores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'[2]factores A.N.'!$I$8:$I$33</definedName>
    <definedName name="T2_FC1_9">'[2]factores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ABLA">#REF!</definedName>
    <definedName name="TIPO">#REF!</definedName>
    <definedName name="TITULO">#REF!</definedName>
    <definedName name="TITULOANALISISUNITARIOS">#REF!</definedName>
    <definedName name="TITULOPRESUPUESTO">#REF!</definedName>
    <definedName name="_xlnm.Print_Titles" localSheetId="0">A.P.U!$8:$9</definedName>
    <definedName name="TODOANA">#REF!</definedName>
    <definedName name="TODOINSU">#REF!</definedName>
    <definedName name="TODOITEM">#REF!</definedName>
    <definedName name="tot">#REF!</definedName>
    <definedName name="TOTAL">#REF!</definedName>
    <definedName name="TRAMO">#REF!</definedName>
    <definedName name="transtub">[15]MATERIALES!$A$66:$D$114</definedName>
    <definedName name="TRAT">[25]desmonte!$E$48</definedName>
    <definedName name="TRIANG">#REF!</definedName>
    <definedName name="U">#REF!</definedName>
    <definedName name="ut">[15]MATERIALES!$H$6</definedName>
    <definedName name="VIA">#REF!</definedName>
    <definedName name="W">#REF!</definedName>
    <definedName name="wrn.listado." hidden="1">{#N/A,#N/A,FALSE,"PROPON.2001"}</definedName>
    <definedName name="xxxx">#REF!</definedName>
    <definedName name="YOR" hidden="1">{#N/A,#N/A,FALSE,"PROPON.2001"}</definedName>
    <definedName name="YORLY" hidden="1">{#N/A,#N/A,FALSE,"PROPON.2001"}</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4" i="1" l="1"/>
  <c r="J494" i="1" s="1"/>
  <c r="E494" i="1"/>
  <c r="D494" i="1"/>
  <c r="F493" i="1"/>
  <c r="K493" i="1" s="1"/>
  <c r="F492" i="1"/>
  <c r="K492" i="1" s="1"/>
  <c r="K495" i="1" s="1"/>
  <c r="K487" i="1" s="1"/>
  <c r="E492" i="1"/>
  <c r="D492" i="1"/>
  <c r="F491" i="1"/>
  <c r="I491" i="1" s="1"/>
  <c r="E491" i="1"/>
  <c r="D491" i="1"/>
  <c r="F490" i="1"/>
  <c r="I490" i="1" s="1"/>
  <c r="E490" i="1"/>
  <c r="D490" i="1"/>
  <c r="D489" i="1"/>
  <c r="F482" i="1"/>
  <c r="J482" i="1" s="1"/>
  <c r="E482" i="1"/>
  <c r="D482" i="1"/>
  <c r="F481" i="1"/>
  <c r="K481" i="1" s="1"/>
  <c r="K483" i="1" s="1"/>
  <c r="E481" i="1"/>
  <c r="D481" i="1"/>
  <c r="F480" i="1"/>
  <c r="I480" i="1" s="1"/>
  <c r="E480" i="1"/>
  <c r="D480" i="1"/>
  <c r="F479" i="1"/>
  <c r="I479" i="1" s="1"/>
  <c r="E479" i="1"/>
  <c r="D479" i="1"/>
  <c r="D478" i="1"/>
  <c r="K476" i="1"/>
  <c r="F471" i="1"/>
  <c r="H471" i="1" s="1"/>
  <c r="E471" i="1"/>
  <c r="D471" i="1"/>
  <c r="F470" i="1"/>
  <c r="I470" i="1" s="1"/>
  <c r="E470" i="1"/>
  <c r="D470" i="1"/>
  <c r="F469" i="1"/>
  <c r="J469" i="1" s="1"/>
  <c r="E469" i="1"/>
  <c r="D469" i="1"/>
  <c r="F468" i="1"/>
  <c r="J468" i="1" s="1"/>
  <c r="E468" i="1"/>
  <c r="D468" i="1"/>
  <c r="F467" i="1"/>
  <c r="K467" i="1" s="1"/>
  <c r="K472" i="1" s="1"/>
  <c r="K461" i="1" s="1"/>
  <c r="E467" i="1"/>
  <c r="D467" i="1"/>
  <c r="D466" i="1"/>
  <c r="I465" i="1"/>
  <c r="F465" i="1"/>
  <c r="E465" i="1"/>
  <c r="D465" i="1"/>
  <c r="F464" i="1"/>
  <c r="I464" i="1" s="1"/>
  <c r="E464" i="1"/>
  <c r="D464" i="1"/>
  <c r="I463" i="1"/>
  <c r="F463" i="1"/>
  <c r="E463" i="1"/>
  <c r="D463" i="1"/>
  <c r="F457" i="1"/>
  <c r="J457" i="1" s="1"/>
  <c r="F453" i="1" s="1"/>
  <c r="H453" i="1" s="1"/>
  <c r="H458" i="1" s="1"/>
  <c r="H449" i="1" s="1"/>
  <c r="E457" i="1"/>
  <c r="D457" i="1"/>
  <c r="F456" i="1"/>
  <c r="J456" i="1" s="1"/>
  <c r="J458" i="1" s="1"/>
  <c r="J449" i="1" s="1"/>
  <c r="E456" i="1"/>
  <c r="D456" i="1"/>
  <c r="F455" i="1"/>
  <c r="H455" i="1" s="1"/>
  <c r="E455" i="1"/>
  <c r="D455" i="1"/>
  <c r="F454" i="1"/>
  <c r="K454" i="1" s="1"/>
  <c r="K458" i="1" s="1"/>
  <c r="E454" i="1"/>
  <c r="D454" i="1"/>
  <c r="D453" i="1"/>
  <c r="I452" i="1"/>
  <c r="F452" i="1"/>
  <c r="E452" i="1"/>
  <c r="D452" i="1"/>
  <c r="F451" i="1"/>
  <c r="I451" i="1" s="1"/>
  <c r="E451" i="1"/>
  <c r="D451" i="1"/>
  <c r="K449" i="1"/>
  <c r="F444" i="1"/>
  <c r="J444" i="1" s="1"/>
  <c r="E444" i="1"/>
  <c r="D444" i="1"/>
  <c r="F443" i="1"/>
  <c r="J443" i="1" s="1"/>
  <c r="E443" i="1"/>
  <c r="D443" i="1"/>
  <c r="F442" i="1"/>
  <c r="H442" i="1" s="1"/>
  <c r="E442" i="1"/>
  <c r="D442" i="1"/>
  <c r="F441" i="1"/>
  <c r="K441" i="1" s="1"/>
  <c r="K445" i="1" s="1"/>
  <c r="K436" i="1" s="1"/>
  <c r="E441" i="1"/>
  <c r="D441" i="1"/>
  <c r="D440" i="1"/>
  <c r="F439" i="1"/>
  <c r="I439" i="1" s="1"/>
  <c r="E439" i="1"/>
  <c r="D439" i="1"/>
  <c r="I438" i="1"/>
  <c r="F438" i="1"/>
  <c r="E438" i="1"/>
  <c r="D438" i="1"/>
  <c r="F431" i="1"/>
  <c r="J431" i="1" s="1"/>
  <c r="F428" i="1" s="1"/>
  <c r="H428" i="1" s="1"/>
  <c r="H432" i="1" s="1"/>
  <c r="H425" i="1" s="1"/>
  <c r="E431" i="1"/>
  <c r="D431" i="1"/>
  <c r="F430" i="1"/>
  <c r="J430" i="1" s="1"/>
  <c r="E430" i="1"/>
  <c r="D430" i="1"/>
  <c r="F429" i="1"/>
  <c r="K429" i="1" s="1"/>
  <c r="K432" i="1" s="1"/>
  <c r="K425" i="1" s="1"/>
  <c r="E429" i="1"/>
  <c r="D429" i="1"/>
  <c r="D428" i="1"/>
  <c r="F427" i="1"/>
  <c r="I427" i="1" s="1"/>
  <c r="I432" i="1" s="1"/>
  <c r="I425" i="1" s="1"/>
  <c r="E427" i="1"/>
  <c r="D427" i="1"/>
  <c r="H421" i="1"/>
  <c r="H414" i="1" s="1"/>
  <c r="F414" i="1" s="1"/>
  <c r="F420" i="1"/>
  <c r="J420" i="1" s="1"/>
  <c r="F417" i="1" s="1"/>
  <c r="H417" i="1" s="1"/>
  <c r="E420" i="1"/>
  <c r="D420" i="1"/>
  <c r="F419" i="1"/>
  <c r="J419" i="1" s="1"/>
  <c r="J421" i="1" s="1"/>
  <c r="J414" i="1" s="1"/>
  <c r="E419" i="1"/>
  <c r="D419" i="1"/>
  <c r="F418" i="1"/>
  <c r="K418" i="1" s="1"/>
  <c r="K421" i="1" s="1"/>
  <c r="K414" i="1" s="1"/>
  <c r="E418" i="1"/>
  <c r="D418" i="1"/>
  <c r="D417" i="1"/>
  <c r="I416" i="1"/>
  <c r="I421" i="1" s="1"/>
  <c r="I414" i="1" s="1"/>
  <c r="F416" i="1"/>
  <c r="E416" i="1"/>
  <c r="D416" i="1"/>
  <c r="F409" i="1"/>
  <c r="K409" i="1" s="1"/>
  <c r="E409" i="1"/>
  <c r="D409" i="1"/>
  <c r="F408" i="1"/>
  <c r="K408" i="1" s="1"/>
  <c r="K410" i="1" s="1"/>
  <c r="K403" i="1" s="1"/>
  <c r="E408" i="1"/>
  <c r="D408" i="1"/>
  <c r="F407" i="1"/>
  <c r="J407" i="1" s="1"/>
  <c r="E407" i="1"/>
  <c r="D407" i="1"/>
  <c r="D406" i="1"/>
  <c r="F405" i="1"/>
  <c r="I405" i="1" s="1"/>
  <c r="I410" i="1" s="1"/>
  <c r="I403" i="1" s="1"/>
  <c r="E405" i="1"/>
  <c r="D405" i="1"/>
  <c r="F398" i="1"/>
  <c r="J398" i="1" s="1"/>
  <c r="E398" i="1"/>
  <c r="D398" i="1"/>
  <c r="F397" i="1"/>
  <c r="I397" i="1" s="1"/>
  <c r="E397" i="1"/>
  <c r="D397" i="1"/>
  <c r="F396" i="1"/>
  <c r="K396" i="1" s="1"/>
  <c r="K400" i="1" s="1"/>
  <c r="E396" i="1"/>
  <c r="D396" i="1"/>
  <c r="F395" i="1"/>
  <c r="H395" i="1" s="1"/>
  <c r="E395" i="1"/>
  <c r="D395" i="1"/>
  <c r="F394" i="1"/>
  <c r="I394" i="1" s="1"/>
  <c r="I400" i="1" s="1"/>
  <c r="I391" i="1" s="1"/>
  <c r="E394" i="1"/>
  <c r="D394" i="1"/>
  <c r="D393" i="1"/>
  <c r="K391" i="1"/>
  <c r="F386" i="1"/>
  <c r="J386" i="1" s="1"/>
  <c r="E386" i="1"/>
  <c r="D386" i="1"/>
  <c r="F385" i="1"/>
  <c r="I385" i="1" s="1"/>
  <c r="E385" i="1"/>
  <c r="D385" i="1"/>
  <c r="F384" i="1"/>
  <c r="I384" i="1" s="1"/>
  <c r="E384" i="1"/>
  <c r="D384" i="1"/>
  <c r="F383" i="1"/>
  <c r="K383" i="1" s="1"/>
  <c r="K387" i="1" s="1"/>
  <c r="K378" i="1" s="1"/>
  <c r="E383" i="1"/>
  <c r="D383" i="1"/>
  <c r="F382" i="1"/>
  <c r="I382" i="1" s="1"/>
  <c r="E382" i="1"/>
  <c r="D382" i="1"/>
  <c r="E381" i="1"/>
  <c r="D381" i="1"/>
  <c r="F381" i="1" s="1"/>
  <c r="I381" i="1" s="1"/>
  <c r="I387" i="1" s="1"/>
  <c r="I378" i="1" s="1"/>
  <c r="D380" i="1"/>
  <c r="K374" i="1"/>
  <c r="F373" i="1"/>
  <c r="J373" i="1" s="1"/>
  <c r="E373" i="1"/>
  <c r="D373" i="1"/>
  <c r="F372" i="1"/>
  <c r="J372" i="1" s="1"/>
  <c r="J374" i="1" s="1"/>
  <c r="J367" i="1" s="1"/>
  <c r="E372" i="1"/>
  <c r="D372" i="1"/>
  <c r="F371" i="1"/>
  <c r="I371" i="1" s="1"/>
  <c r="E371" i="1"/>
  <c r="D371" i="1"/>
  <c r="F370" i="1"/>
  <c r="I370" i="1" s="1"/>
  <c r="E370" i="1"/>
  <c r="D370" i="1"/>
  <c r="D369" i="1"/>
  <c r="K367" i="1"/>
  <c r="K363" i="1"/>
  <c r="K352" i="1" s="1"/>
  <c r="J363" i="1"/>
  <c r="J352" i="1" s="1"/>
  <c r="F362" i="1"/>
  <c r="J362" i="1" s="1"/>
  <c r="E362" i="1"/>
  <c r="D362" i="1"/>
  <c r="F361" i="1"/>
  <c r="J361" i="1" s="1"/>
  <c r="F354" i="1" s="1"/>
  <c r="H354" i="1" s="1"/>
  <c r="H363" i="1" s="1"/>
  <c r="H352" i="1" s="1"/>
  <c r="E361" i="1"/>
  <c r="D361" i="1"/>
  <c r="F360" i="1"/>
  <c r="I360" i="1" s="1"/>
  <c r="I363" i="1" s="1"/>
  <c r="I352" i="1" s="1"/>
  <c r="E360" i="1"/>
  <c r="D360" i="1"/>
  <c r="F359" i="1"/>
  <c r="I359" i="1" s="1"/>
  <c r="E359" i="1"/>
  <c r="D359" i="1"/>
  <c r="F358" i="1"/>
  <c r="I358" i="1" s="1"/>
  <c r="E358" i="1"/>
  <c r="D358" i="1"/>
  <c r="F357" i="1"/>
  <c r="I357" i="1" s="1"/>
  <c r="E357" i="1"/>
  <c r="D357" i="1"/>
  <c r="F356" i="1"/>
  <c r="I356" i="1" s="1"/>
  <c r="E356" i="1"/>
  <c r="D356" i="1"/>
  <c r="F355" i="1"/>
  <c r="H355" i="1" s="1"/>
  <c r="E355" i="1"/>
  <c r="D355" i="1"/>
  <c r="D354" i="1"/>
  <c r="I346" i="1"/>
  <c r="I338" i="1" s="1"/>
  <c r="F345" i="1"/>
  <c r="J345" i="1" s="1"/>
  <c r="J346" i="1" s="1"/>
  <c r="J338" i="1" s="1"/>
  <c r="E345" i="1"/>
  <c r="D345" i="1"/>
  <c r="F344" i="1"/>
  <c r="K344" i="1" s="1"/>
  <c r="K346" i="1" s="1"/>
  <c r="K338" i="1" s="1"/>
  <c r="E344" i="1"/>
  <c r="D344" i="1"/>
  <c r="F343" i="1"/>
  <c r="I343" i="1" s="1"/>
  <c r="E343" i="1"/>
  <c r="D343" i="1"/>
  <c r="F342" i="1"/>
  <c r="J342" i="1" s="1"/>
  <c r="E342" i="1"/>
  <c r="D342" i="1"/>
  <c r="F341" i="1"/>
  <c r="I341" i="1" s="1"/>
  <c r="E341" i="1"/>
  <c r="D341" i="1"/>
  <c r="F340" i="1"/>
  <c r="H340" i="1" s="1"/>
  <c r="H346" i="1" s="1"/>
  <c r="H338" i="1" s="1"/>
  <c r="D340" i="1"/>
  <c r="J334" i="1"/>
  <c r="J327" i="1" s="1"/>
  <c r="F333" i="1"/>
  <c r="J333" i="1" s="1"/>
  <c r="F329" i="1" s="1"/>
  <c r="H329" i="1" s="1"/>
  <c r="H334" i="1" s="1"/>
  <c r="E333" i="1"/>
  <c r="D333" i="1"/>
  <c r="F332" i="1"/>
  <c r="K332" i="1" s="1"/>
  <c r="K334" i="1" s="1"/>
  <c r="E332" i="1"/>
  <c r="D332" i="1"/>
  <c r="F331" i="1"/>
  <c r="I331" i="1" s="1"/>
  <c r="I334" i="1" s="1"/>
  <c r="I327" i="1" s="1"/>
  <c r="E331" i="1"/>
  <c r="D331" i="1"/>
  <c r="F330" i="1"/>
  <c r="H330" i="1" s="1"/>
  <c r="E330" i="1"/>
  <c r="D330" i="1"/>
  <c r="D329" i="1"/>
  <c r="K327" i="1"/>
  <c r="K323" i="1"/>
  <c r="J323" i="1"/>
  <c r="J315" i="1" s="1"/>
  <c r="F322" i="1"/>
  <c r="J322" i="1" s="1"/>
  <c r="E322" i="1"/>
  <c r="D322" i="1"/>
  <c r="F321" i="1"/>
  <c r="J321" i="1" s="1"/>
  <c r="F317" i="1" s="1"/>
  <c r="H317" i="1" s="1"/>
  <c r="H323" i="1" s="1"/>
  <c r="E321" i="1"/>
  <c r="D321" i="1"/>
  <c r="F320" i="1"/>
  <c r="I320" i="1" s="1"/>
  <c r="E320" i="1"/>
  <c r="D320" i="1"/>
  <c r="F319" i="1"/>
  <c r="I319" i="1" s="1"/>
  <c r="I323" i="1" s="1"/>
  <c r="I315" i="1" s="1"/>
  <c r="E319" i="1"/>
  <c r="D319" i="1"/>
  <c r="F318" i="1"/>
  <c r="H318" i="1" s="1"/>
  <c r="E318" i="1"/>
  <c r="D318" i="1"/>
  <c r="D317" i="1"/>
  <c r="K315" i="1"/>
  <c r="I311" i="1"/>
  <c r="I305" i="1" s="1"/>
  <c r="H311" i="1"/>
  <c r="H305" i="1" s="1"/>
  <c r="G311" i="1"/>
  <c r="J310" i="1"/>
  <c r="D309" i="1"/>
  <c r="J308" i="1"/>
  <c r="F307" i="1"/>
  <c r="J307" i="1" s="1"/>
  <c r="E307" i="1"/>
  <c r="D307" i="1"/>
  <c r="K305" i="1"/>
  <c r="K301" i="1"/>
  <c r="K295" i="1" s="1"/>
  <c r="I301" i="1"/>
  <c r="H301" i="1"/>
  <c r="J300" i="1"/>
  <c r="D299" i="1"/>
  <c r="J298" i="1"/>
  <c r="J297" i="1"/>
  <c r="F297" i="1"/>
  <c r="E297" i="1"/>
  <c r="D297" i="1"/>
  <c r="I295" i="1"/>
  <c r="H295" i="1"/>
  <c r="K290" i="1"/>
  <c r="I290" i="1"/>
  <c r="I285" i="1" s="1"/>
  <c r="F289" i="1"/>
  <c r="J289" i="1" s="1"/>
  <c r="F288" i="1" s="1"/>
  <c r="H288" i="1" s="1"/>
  <c r="E289" i="1"/>
  <c r="D289" i="1"/>
  <c r="D288" i="1"/>
  <c r="F287" i="1"/>
  <c r="H287" i="1" s="1"/>
  <c r="E287" i="1"/>
  <c r="D287" i="1"/>
  <c r="L285" i="1"/>
  <c r="K285" i="1"/>
  <c r="K282" i="1"/>
  <c r="F281" i="1"/>
  <c r="J281" i="1" s="1"/>
  <c r="J282" i="1" s="1"/>
  <c r="J273" i="1" s="1"/>
  <c r="E281" i="1"/>
  <c r="D281" i="1"/>
  <c r="J280" i="1"/>
  <c r="F275" i="1" s="1"/>
  <c r="F280" i="1"/>
  <c r="E280" i="1"/>
  <c r="D280" i="1"/>
  <c r="I279" i="1"/>
  <c r="H279" i="1"/>
  <c r="F279" i="1"/>
  <c r="E279" i="1"/>
  <c r="D279" i="1"/>
  <c r="F278" i="1"/>
  <c r="H278" i="1" s="1"/>
  <c r="E278" i="1"/>
  <c r="D278" i="1"/>
  <c r="H277" i="1"/>
  <c r="F277" i="1"/>
  <c r="E277" i="1"/>
  <c r="D277" i="1"/>
  <c r="F276" i="1"/>
  <c r="I276" i="1" s="1"/>
  <c r="I282" i="1" s="1"/>
  <c r="I273" i="1" s="1"/>
  <c r="E276" i="1"/>
  <c r="D276" i="1"/>
  <c r="H275" i="1"/>
  <c r="D275" i="1"/>
  <c r="K273" i="1"/>
  <c r="K269" i="1"/>
  <c r="I269" i="1"/>
  <c r="J268" i="1"/>
  <c r="F268" i="1"/>
  <c r="E268" i="1"/>
  <c r="D268" i="1"/>
  <c r="J267" i="1"/>
  <c r="F267" i="1"/>
  <c r="E267" i="1"/>
  <c r="D267" i="1"/>
  <c r="H266" i="1"/>
  <c r="F266" i="1"/>
  <c r="E266" i="1"/>
  <c r="D266" i="1"/>
  <c r="D265" i="1"/>
  <c r="K263" i="1"/>
  <c r="I263" i="1"/>
  <c r="J259" i="1"/>
  <c r="F251" i="1" s="1"/>
  <c r="H251" i="1" s="1"/>
  <c r="H260" i="1" s="1"/>
  <c r="F259" i="1"/>
  <c r="E259" i="1"/>
  <c r="D259" i="1"/>
  <c r="J258" i="1"/>
  <c r="J260" i="1" s="1"/>
  <c r="F258" i="1"/>
  <c r="E258" i="1"/>
  <c r="D258" i="1"/>
  <c r="K257" i="1"/>
  <c r="K260" i="1" s="1"/>
  <c r="K249" i="1" s="1"/>
  <c r="F257" i="1"/>
  <c r="E257" i="1"/>
  <c r="D257" i="1"/>
  <c r="I256" i="1"/>
  <c r="F256" i="1"/>
  <c r="E256" i="1"/>
  <c r="D256" i="1"/>
  <c r="I255" i="1"/>
  <c r="F255" i="1"/>
  <c r="E255" i="1"/>
  <c r="D255" i="1"/>
  <c r="H254" i="1"/>
  <c r="F254" i="1"/>
  <c r="E254" i="1"/>
  <c r="D254" i="1"/>
  <c r="I253" i="1"/>
  <c r="F253" i="1"/>
  <c r="E253" i="1"/>
  <c r="D253" i="1"/>
  <c r="H252" i="1"/>
  <c r="F252" i="1"/>
  <c r="E252" i="1"/>
  <c r="D252" i="1"/>
  <c r="D251" i="1"/>
  <c r="J249" i="1"/>
  <c r="J244" i="1"/>
  <c r="F244" i="1"/>
  <c r="E244" i="1"/>
  <c r="D244" i="1"/>
  <c r="F243" i="1"/>
  <c r="K243" i="1" s="1"/>
  <c r="K245" i="1" s="1"/>
  <c r="K233" i="1" s="1"/>
  <c r="E243" i="1"/>
  <c r="D243" i="1"/>
  <c r="J242" i="1"/>
  <c r="J245" i="1" s="1"/>
  <c r="J233" i="1" s="1"/>
  <c r="F242" i="1"/>
  <c r="E242" i="1"/>
  <c r="D242" i="1"/>
  <c r="F241" i="1"/>
  <c r="I241" i="1" s="1"/>
  <c r="E241" i="1"/>
  <c r="D241" i="1"/>
  <c r="K240" i="1"/>
  <c r="F240" i="1"/>
  <c r="E240" i="1"/>
  <c r="D240" i="1"/>
  <c r="F239" i="1"/>
  <c r="I239" i="1" s="1"/>
  <c r="E239" i="1"/>
  <c r="D239" i="1"/>
  <c r="I238" i="1"/>
  <c r="F238" i="1"/>
  <c r="E238" i="1"/>
  <c r="D238" i="1"/>
  <c r="F237" i="1"/>
  <c r="I237" i="1" s="1"/>
  <c r="E237" i="1"/>
  <c r="D237" i="1"/>
  <c r="I236" i="1"/>
  <c r="F236" i="1"/>
  <c r="E236" i="1"/>
  <c r="D236" i="1"/>
  <c r="F235" i="1"/>
  <c r="H235" i="1" s="1"/>
  <c r="H245" i="1" s="1"/>
  <c r="D235" i="1"/>
  <c r="K229" i="1"/>
  <c r="J228" i="1"/>
  <c r="F220" i="1" s="1"/>
  <c r="F228" i="1"/>
  <c r="E228" i="1"/>
  <c r="D228" i="1"/>
  <c r="F227" i="1"/>
  <c r="J227" i="1" s="1"/>
  <c r="J229" i="1" s="1"/>
  <c r="J218" i="1" s="1"/>
  <c r="E227" i="1"/>
  <c r="D227" i="1"/>
  <c r="I226" i="1"/>
  <c r="F226" i="1"/>
  <c r="E226" i="1"/>
  <c r="D226" i="1"/>
  <c r="F225" i="1"/>
  <c r="I225" i="1" s="1"/>
  <c r="E225" i="1"/>
  <c r="D225" i="1"/>
  <c r="I224" i="1"/>
  <c r="F224" i="1"/>
  <c r="E224" i="1"/>
  <c r="D224" i="1"/>
  <c r="F223" i="1"/>
  <c r="H223" i="1" s="1"/>
  <c r="E223" i="1"/>
  <c r="D223" i="1"/>
  <c r="I222" i="1"/>
  <c r="F222" i="1"/>
  <c r="E222" i="1"/>
  <c r="D222" i="1"/>
  <c r="F221" i="1"/>
  <c r="H221" i="1" s="1"/>
  <c r="E221" i="1"/>
  <c r="D221" i="1"/>
  <c r="H220" i="1"/>
  <c r="H229" i="1" s="1"/>
  <c r="D220" i="1"/>
  <c r="K218" i="1"/>
  <c r="K214" i="1"/>
  <c r="K207" i="1" s="1"/>
  <c r="J213" i="1"/>
  <c r="F213" i="1"/>
  <c r="E213" i="1"/>
  <c r="D213" i="1"/>
  <c r="J212" i="1"/>
  <c r="F212" i="1"/>
  <c r="E212" i="1"/>
  <c r="D212" i="1"/>
  <c r="I211" i="1"/>
  <c r="I214" i="1" s="1"/>
  <c r="I207" i="1" s="1"/>
  <c r="F211" i="1"/>
  <c r="E211" i="1"/>
  <c r="D211" i="1"/>
  <c r="K210" i="1"/>
  <c r="F210" i="1"/>
  <c r="E210" i="1"/>
  <c r="D210" i="1"/>
  <c r="D209" i="1"/>
  <c r="J203" i="1"/>
  <c r="H203" i="1"/>
  <c r="H194" i="1" s="1"/>
  <c r="J202" i="1"/>
  <c r="F202" i="1"/>
  <c r="E202" i="1"/>
  <c r="D202" i="1"/>
  <c r="F201" i="1"/>
  <c r="K201" i="1" s="1"/>
  <c r="K203" i="1" s="1"/>
  <c r="K194" i="1" s="1"/>
  <c r="E201" i="1"/>
  <c r="D201" i="1"/>
  <c r="J200" i="1"/>
  <c r="F196" i="1" s="1"/>
  <c r="H196" i="1" s="1"/>
  <c r="F200" i="1"/>
  <c r="E200" i="1"/>
  <c r="D200" i="1"/>
  <c r="F199" i="1"/>
  <c r="I199" i="1" s="1"/>
  <c r="E199" i="1"/>
  <c r="D199" i="1"/>
  <c r="D198" i="1"/>
  <c r="F197" i="1"/>
  <c r="I197" i="1" s="1"/>
  <c r="E197" i="1"/>
  <c r="D197" i="1"/>
  <c r="D196" i="1"/>
  <c r="J194" i="1"/>
  <c r="J189" i="1"/>
  <c r="F189" i="1"/>
  <c r="E189" i="1"/>
  <c r="D189" i="1"/>
  <c r="F188" i="1"/>
  <c r="K188" i="1" s="1"/>
  <c r="K190" i="1" s="1"/>
  <c r="K181" i="1" s="1"/>
  <c r="E188" i="1"/>
  <c r="D188" i="1"/>
  <c r="F187" i="1"/>
  <c r="I187" i="1" s="1"/>
  <c r="E187" i="1"/>
  <c r="D187" i="1"/>
  <c r="F186" i="1"/>
  <c r="J186" i="1" s="1"/>
  <c r="E186" i="1"/>
  <c r="D186" i="1"/>
  <c r="G185" i="1"/>
  <c r="I185" i="1" s="1"/>
  <c r="I190" i="1" s="1"/>
  <c r="I181" i="1" s="1"/>
  <c r="F185" i="1"/>
  <c r="E185" i="1"/>
  <c r="D185" i="1"/>
  <c r="F184" i="1"/>
  <c r="H184" i="1" s="1"/>
  <c r="E184" i="1"/>
  <c r="D184" i="1"/>
  <c r="F183" i="1"/>
  <c r="H183" i="1" s="1"/>
  <c r="H190" i="1" s="1"/>
  <c r="D183" i="1"/>
  <c r="F176" i="1"/>
  <c r="K176" i="1" s="1"/>
  <c r="K177" i="1" s="1"/>
  <c r="K168" i="1" s="1"/>
  <c r="E176" i="1"/>
  <c r="D176" i="1"/>
  <c r="J175" i="1"/>
  <c r="J177" i="1" s="1"/>
  <c r="J168" i="1" s="1"/>
  <c r="F175" i="1"/>
  <c r="E175" i="1"/>
  <c r="D175" i="1"/>
  <c r="F174" i="1"/>
  <c r="E174" i="1"/>
  <c r="E198" i="1" s="1"/>
  <c r="C174" i="1"/>
  <c r="C198" i="1" s="1"/>
  <c r="F173" i="1"/>
  <c r="I173" i="1" s="1"/>
  <c r="E173" i="1"/>
  <c r="D173" i="1"/>
  <c r="G172" i="1"/>
  <c r="F172" i="1"/>
  <c r="E172" i="1"/>
  <c r="D172" i="1"/>
  <c r="F171" i="1"/>
  <c r="H171" i="1" s="1"/>
  <c r="E171" i="1"/>
  <c r="D171" i="1"/>
  <c r="F170" i="1"/>
  <c r="H170" i="1" s="1"/>
  <c r="H177" i="1" s="1"/>
  <c r="D170" i="1"/>
  <c r="I164" i="1"/>
  <c r="I156" i="1" s="1"/>
  <c r="J163" i="1"/>
  <c r="F163" i="1"/>
  <c r="E163" i="1"/>
  <c r="D163" i="1"/>
  <c r="J162" i="1"/>
  <c r="J164" i="1" s="1"/>
  <c r="J156" i="1" s="1"/>
  <c r="F162" i="1"/>
  <c r="E162" i="1"/>
  <c r="D162" i="1"/>
  <c r="K161" i="1"/>
  <c r="K164" i="1" s="1"/>
  <c r="K156" i="1" s="1"/>
  <c r="F161" i="1"/>
  <c r="E161" i="1"/>
  <c r="D161" i="1"/>
  <c r="I160" i="1"/>
  <c r="F160" i="1"/>
  <c r="E160" i="1"/>
  <c r="D160" i="1"/>
  <c r="P159" i="1"/>
  <c r="I159" i="1"/>
  <c r="F159" i="1"/>
  <c r="E159" i="1"/>
  <c r="D159" i="1"/>
  <c r="P158" i="1"/>
  <c r="F158" i="1"/>
  <c r="H158" i="1" s="1"/>
  <c r="H164" i="1" s="1"/>
  <c r="D158" i="1"/>
  <c r="P156" i="1"/>
  <c r="P155" i="1"/>
  <c r="P154" i="1"/>
  <c r="K152" i="1"/>
  <c r="H152" i="1"/>
  <c r="H144" i="1" s="1"/>
  <c r="J151" i="1"/>
  <c r="F151" i="1"/>
  <c r="E151" i="1"/>
  <c r="D151" i="1"/>
  <c r="J150" i="1"/>
  <c r="F146" i="1" s="1"/>
  <c r="F150" i="1"/>
  <c r="E150" i="1"/>
  <c r="D150" i="1"/>
  <c r="K149" i="1"/>
  <c r="F149" i="1"/>
  <c r="E149" i="1"/>
  <c r="D149" i="1"/>
  <c r="J148" i="1"/>
  <c r="F148" i="1"/>
  <c r="E148" i="1"/>
  <c r="D148" i="1"/>
  <c r="I147" i="1"/>
  <c r="I152" i="1" s="1"/>
  <c r="F147" i="1"/>
  <c r="E147" i="1"/>
  <c r="D147" i="1"/>
  <c r="H146" i="1"/>
  <c r="D146" i="1"/>
  <c r="K144" i="1"/>
  <c r="I144" i="1"/>
  <c r="K141" i="1"/>
  <c r="F140" i="1"/>
  <c r="J140" i="1" s="1"/>
  <c r="E140" i="1"/>
  <c r="D140" i="1"/>
  <c r="K139" i="1"/>
  <c r="F139" i="1"/>
  <c r="E139" i="1"/>
  <c r="D139" i="1"/>
  <c r="F138" i="1"/>
  <c r="J138" i="1" s="1"/>
  <c r="E138" i="1"/>
  <c r="D138" i="1"/>
  <c r="I137" i="1"/>
  <c r="F137" i="1"/>
  <c r="E137" i="1"/>
  <c r="D137" i="1"/>
  <c r="F136" i="1"/>
  <c r="I136" i="1" s="1"/>
  <c r="I141" i="1" s="1"/>
  <c r="I133" i="1" s="1"/>
  <c r="E136" i="1"/>
  <c r="D136" i="1"/>
  <c r="D135" i="1"/>
  <c r="K133" i="1"/>
  <c r="J125" i="1"/>
  <c r="F125" i="1"/>
  <c r="E125" i="1"/>
  <c r="D125" i="1"/>
  <c r="J124" i="1"/>
  <c r="J126" i="1" s="1"/>
  <c r="J117" i="1" s="1"/>
  <c r="E124" i="1"/>
  <c r="F123" i="1"/>
  <c r="K123" i="1" s="1"/>
  <c r="K126" i="1" s="1"/>
  <c r="K117" i="1" s="1"/>
  <c r="E123" i="1"/>
  <c r="D123" i="1"/>
  <c r="I122" i="1"/>
  <c r="F122" i="1"/>
  <c r="E122" i="1"/>
  <c r="D122" i="1"/>
  <c r="F121" i="1"/>
  <c r="I121" i="1" s="1"/>
  <c r="E121" i="1"/>
  <c r="D121" i="1"/>
  <c r="I120" i="1"/>
  <c r="F120" i="1"/>
  <c r="E120" i="1"/>
  <c r="D120" i="1"/>
  <c r="D119" i="1"/>
  <c r="H113" i="1"/>
  <c r="H104" i="1" s="1"/>
  <c r="J112" i="1"/>
  <c r="F106" i="1" s="1"/>
  <c r="F112" i="1"/>
  <c r="F124" i="1" s="1"/>
  <c r="E112" i="1"/>
  <c r="D112" i="1"/>
  <c r="D124" i="1" s="1"/>
  <c r="F111" i="1"/>
  <c r="K111" i="1" s="1"/>
  <c r="K113" i="1" s="1"/>
  <c r="K104" i="1" s="1"/>
  <c r="E111" i="1"/>
  <c r="D111" i="1"/>
  <c r="F110" i="1"/>
  <c r="E110" i="1"/>
  <c r="D110" i="1"/>
  <c r="J109" i="1"/>
  <c r="J113" i="1" s="1"/>
  <c r="J104" i="1" s="1"/>
  <c r="F109" i="1"/>
  <c r="E109" i="1"/>
  <c r="D109" i="1"/>
  <c r="I108" i="1"/>
  <c r="F108" i="1"/>
  <c r="E108" i="1"/>
  <c r="D108" i="1"/>
  <c r="I107" i="1"/>
  <c r="F107" i="1"/>
  <c r="E107" i="1"/>
  <c r="D107" i="1"/>
  <c r="H106" i="1"/>
  <c r="D106" i="1"/>
  <c r="K100" i="1"/>
  <c r="K94" i="1" s="1"/>
  <c r="I100" i="1"/>
  <c r="F99" i="1"/>
  <c r="J99" i="1" s="1"/>
  <c r="E99" i="1"/>
  <c r="D99" i="1"/>
  <c r="J98" i="1"/>
  <c r="F98" i="1"/>
  <c r="E98" i="1"/>
  <c r="D98" i="1"/>
  <c r="F97" i="1"/>
  <c r="H97" i="1" s="1"/>
  <c r="E97" i="1"/>
  <c r="D97" i="1"/>
  <c r="D96" i="1"/>
  <c r="I94" i="1"/>
  <c r="I90" i="1"/>
  <c r="I84" i="1" s="1"/>
  <c r="F89" i="1"/>
  <c r="J89" i="1" s="1"/>
  <c r="E89" i="1"/>
  <c r="D89" i="1"/>
  <c r="K88" i="1"/>
  <c r="K90" i="1" s="1"/>
  <c r="K84" i="1" s="1"/>
  <c r="F88" i="1"/>
  <c r="E88" i="1"/>
  <c r="D88" i="1"/>
  <c r="F87" i="1"/>
  <c r="H87" i="1" s="1"/>
  <c r="E87" i="1"/>
  <c r="D87" i="1"/>
  <c r="D86" i="1"/>
  <c r="K80" i="1"/>
  <c r="K76" i="1" s="1"/>
  <c r="I80" i="1"/>
  <c r="J79" i="1"/>
  <c r="F79" i="1"/>
  <c r="D78" i="1"/>
  <c r="I76" i="1"/>
  <c r="K72" i="1"/>
  <c r="K67" i="1" s="1"/>
  <c r="I72" i="1"/>
  <c r="I67" i="1" s="1"/>
  <c r="J71" i="1"/>
  <c r="F71" i="1"/>
  <c r="E71" i="1"/>
  <c r="D71" i="1"/>
  <c r="J70" i="1"/>
  <c r="F70" i="1"/>
  <c r="E70" i="1"/>
  <c r="E79" i="1" s="1"/>
  <c r="D70" i="1"/>
  <c r="D79" i="1" s="1"/>
  <c r="D69" i="1"/>
  <c r="K62" i="1"/>
  <c r="K58" i="1" s="1"/>
  <c r="J62" i="1"/>
  <c r="J58" i="1" s="1"/>
  <c r="I62" i="1"/>
  <c r="I58" i="1" s="1"/>
  <c r="J61" i="1"/>
  <c r="F61" i="1"/>
  <c r="E61" i="1"/>
  <c r="D61" i="1"/>
  <c r="H60" i="1"/>
  <c r="H62" i="1" s="1"/>
  <c r="F60" i="1"/>
  <c r="D60" i="1"/>
  <c r="J55" i="1"/>
  <c r="J51" i="1" s="1"/>
  <c r="I55" i="1"/>
  <c r="J54" i="1"/>
  <c r="F54" i="1"/>
  <c r="I54" i="1" s="1"/>
  <c r="E54" i="1"/>
  <c r="D54" i="1"/>
  <c r="F53" i="1"/>
  <c r="K53" i="1" s="1"/>
  <c r="K55" i="1" s="1"/>
  <c r="K51" i="1" s="1"/>
  <c r="E53" i="1"/>
  <c r="D53" i="1"/>
  <c r="F52" i="1"/>
  <c r="H52" i="1" s="1"/>
  <c r="H55" i="1" s="1"/>
  <c r="D52" i="1"/>
  <c r="I51" i="1"/>
  <c r="F46" i="1"/>
  <c r="K46" i="1" s="1"/>
  <c r="K47" i="1" s="1"/>
  <c r="E46" i="1"/>
  <c r="D46" i="1"/>
  <c r="I45" i="1"/>
  <c r="F45" i="1"/>
  <c r="J45" i="1" s="1"/>
  <c r="J47" i="1" s="1"/>
  <c r="E45" i="1"/>
  <c r="D45" i="1"/>
  <c r="F44" i="1"/>
  <c r="I44" i="1" s="1"/>
  <c r="E44" i="1"/>
  <c r="D44" i="1"/>
  <c r="F43" i="1"/>
  <c r="I43" i="1" s="1"/>
  <c r="E43" i="1"/>
  <c r="D43" i="1"/>
  <c r="F42" i="1"/>
  <c r="I42" i="1" s="1"/>
  <c r="E42" i="1"/>
  <c r="D42" i="1"/>
  <c r="F41" i="1"/>
  <c r="I41" i="1" s="1"/>
  <c r="I47" i="1" s="1"/>
  <c r="E41" i="1"/>
  <c r="D41" i="1"/>
  <c r="F40" i="1"/>
  <c r="H40" i="1" s="1"/>
  <c r="E40" i="1"/>
  <c r="D40" i="1"/>
  <c r="F39" i="1"/>
  <c r="H39" i="1" s="1"/>
  <c r="H47" i="1" s="1"/>
  <c r="E39" i="1"/>
  <c r="D39" i="1"/>
  <c r="K37" i="1"/>
  <c r="J37" i="1"/>
  <c r="I37" i="1"/>
  <c r="H37" i="1"/>
  <c r="K34" i="1"/>
  <c r="K30" i="1" s="1"/>
  <c r="I34" i="1"/>
  <c r="F33" i="1"/>
  <c r="J33" i="1" s="1"/>
  <c r="E33" i="1"/>
  <c r="D33" i="1"/>
  <c r="D32" i="1"/>
  <c r="I30" i="1"/>
  <c r="K27" i="1"/>
  <c r="K23" i="1" s="1"/>
  <c r="I27" i="1"/>
  <c r="I23" i="1" s="1"/>
  <c r="H27" i="1"/>
  <c r="F26" i="1"/>
  <c r="J26" i="1" s="1"/>
  <c r="E26" i="1"/>
  <c r="D26" i="1"/>
  <c r="F25" i="1"/>
  <c r="J25" i="1" s="1"/>
  <c r="E25" i="1"/>
  <c r="D25" i="1"/>
  <c r="H23" i="1"/>
  <c r="J20" i="1"/>
  <c r="H20" i="1"/>
  <c r="F13" i="1" s="1"/>
  <c r="K19" i="1"/>
  <c r="F19" i="1"/>
  <c r="E19" i="1"/>
  <c r="D19" i="1"/>
  <c r="F18" i="1"/>
  <c r="K18" i="1" s="1"/>
  <c r="K20" i="1" s="1"/>
  <c r="K13" i="1" s="1"/>
  <c r="E18" i="1"/>
  <c r="D18" i="1"/>
  <c r="J17" i="1"/>
  <c r="F17" i="1"/>
  <c r="E17" i="1"/>
  <c r="D17" i="1"/>
  <c r="F16" i="1"/>
  <c r="I16" i="1" s="1"/>
  <c r="I20" i="1" s="1"/>
  <c r="I13" i="1" s="1"/>
  <c r="E16" i="1"/>
  <c r="D16" i="1"/>
  <c r="I15" i="1"/>
  <c r="F15" i="1"/>
  <c r="E15" i="1"/>
  <c r="D15" i="1"/>
  <c r="J13" i="1"/>
  <c r="H13" i="1"/>
  <c r="H218" i="1" l="1"/>
  <c r="H249" i="1"/>
  <c r="J90" i="1"/>
  <c r="J84" i="1" s="1"/>
  <c r="F86" i="1"/>
  <c r="H86" i="1" s="1"/>
  <c r="H90" i="1" s="1"/>
  <c r="H156" i="1"/>
  <c r="F156" i="1"/>
  <c r="F51" i="1"/>
  <c r="H51" i="1"/>
  <c r="J141" i="1"/>
  <c r="J133" i="1" s="1"/>
  <c r="F135" i="1"/>
  <c r="H135" i="1" s="1"/>
  <c r="H141" i="1" s="1"/>
  <c r="H168" i="1"/>
  <c r="F315" i="1"/>
  <c r="H315" i="1"/>
  <c r="F37" i="1"/>
  <c r="J34" i="1"/>
  <c r="J30" i="1" s="1"/>
  <c r="F32" i="1"/>
  <c r="H32" i="1" s="1"/>
  <c r="H34" i="1" s="1"/>
  <c r="F327" i="1"/>
  <c r="H327" i="1"/>
  <c r="H181" i="1"/>
  <c r="F181" i="1"/>
  <c r="J27" i="1"/>
  <c r="H58" i="1"/>
  <c r="F58" i="1"/>
  <c r="H233" i="1"/>
  <c r="F233" i="1"/>
  <c r="F309" i="1"/>
  <c r="J309" i="1" s="1"/>
  <c r="J311" i="1" s="1"/>
  <c r="F352" i="1"/>
  <c r="F198" i="1"/>
  <c r="I198" i="1" s="1"/>
  <c r="I203" i="1" s="1"/>
  <c r="I174" i="1"/>
  <c r="F369" i="1"/>
  <c r="H369" i="1" s="1"/>
  <c r="H374" i="1" s="1"/>
  <c r="H367" i="1" s="1"/>
  <c r="F367" i="1" s="1"/>
  <c r="J472" i="1"/>
  <c r="J461" i="1" s="1"/>
  <c r="F466" i="1"/>
  <c r="H466" i="1" s="1"/>
  <c r="H472" i="1" s="1"/>
  <c r="H461" i="1" s="1"/>
  <c r="F478" i="1"/>
  <c r="H478" i="1" s="1"/>
  <c r="H483" i="1" s="1"/>
  <c r="H476" i="1" s="1"/>
  <c r="J483" i="1"/>
  <c r="J476" i="1" s="1"/>
  <c r="I172" i="1"/>
  <c r="H282" i="1"/>
  <c r="H273" i="1" s="1"/>
  <c r="F273" i="1" s="1"/>
  <c r="I126" i="1"/>
  <c r="I117" i="1" s="1"/>
  <c r="J72" i="1"/>
  <c r="J67" i="1" s="1"/>
  <c r="J152" i="1"/>
  <c r="J144" i="1" s="1"/>
  <c r="J214" i="1"/>
  <c r="J207" i="1" s="1"/>
  <c r="I472" i="1"/>
  <c r="I461" i="1" s="1"/>
  <c r="J190" i="1"/>
  <c r="J181" i="1" s="1"/>
  <c r="I245" i="1"/>
  <c r="I233" i="1" s="1"/>
  <c r="J290" i="1"/>
  <c r="J285" i="1" s="1"/>
  <c r="F265" i="1"/>
  <c r="H265" i="1" s="1"/>
  <c r="H269" i="1" s="1"/>
  <c r="H263" i="1" s="1"/>
  <c r="F263" i="1" s="1"/>
  <c r="F299" i="1"/>
  <c r="J299" i="1" s="1"/>
  <c r="J301" i="1" s="1"/>
  <c r="J295" i="1" s="1"/>
  <c r="I374" i="1"/>
  <c r="I367" i="1" s="1"/>
  <c r="J387" i="1"/>
  <c r="J378" i="1" s="1"/>
  <c r="F380" i="1"/>
  <c r="H380" i="1" s="1"/>
  <c r="H387" i="1" s="1"/>
  <c r="H378" i="1" s="1"/>
  <c r="J80" i="1"/>
  <c r="J76" i="1" s="1"/>
  <c r="F78" i="1"/>
  <c r="H78" i="1" s="1"/>
  <c r="H80" i="1" s="1"/>
  <c r="F119" i="1"/>
  <c r="H119" i="1" s="1"/>
  <c r="H126" i="1" s="1"/>
  <c r="F144" i="1"/>
  <c r="I260" i="1"/>
  <c r="I249" i="1" s="1"/>
  <c r="J269" i="1"/>
  <c r="J263" i="1" s="1"/>
  <c r="H290" i="1"/>
  <c r="H285" i="1" s="1"/>
  <c r="F285" i="1" s="1"/>
  <c r="J445" i="1"/>
  <c r="J436" i="1" s="1"/>
  <c r="F440" i="1"/>
  <c r="H440" i="1" s="1"/>
  <c r="H445" i="1" s="1"/>
  <c r="H436" i="1" s="1"/>
  <c r="I458" i="1"/>
  <c r="I449" i="1" s="1"/>
  <c r="F449" i="1" s="1"/>
  <c r="F69" i="1"/>
  <c r="H69" i="1" s="1"/>
  <c r="H72" i="1" s="1"/>
  <c r="I111" i="1"/>
  <c r="I113" i="1" s="1"/>
  <c r="F209" i="1"/>
  <c r="H209" i="1" s="1"/>
  <c r="H214" i="1" s="1"/>
  <c r="F338" i="1"/>
  <c r="J400" i="1"/>
  <c r="J391" i="1" s="1"/>
  <c r="F393" i="1"/>
  <c r="H393" i="1" s="1"/>
  <c r="H400" i="1" s="1"/>
  <c r="I495" i="1"/>
  <c r="I487" i="1" s="1"/>
  <c r="J100" i="1"/>
  <c r="J94" i="1" s="1"/>
  <c r="F96" i="1"/>
  <c r="H96" i="1" s="1"/>
  <c r="H100" i="1" s="1"/>
  <c r="I229" i="1"/>
  <c r="I218" i="1" s="1"/>
  <c r="J410" i="1"/>
  <c r="J403" i="1" s="1"/>
  <c r="F406" i="1"/>
  <c r="H406" i="1" s="1"/>
  <c r="H410" i="1" s="1"/>
  <c r="H403" i="1" s="1"/>
  <c r="F403" i="1" s="1"/>
  <c r="J432" i="1"/>
  <c r="J425" i="1" s="1"/>
  <c r="F425" i="1" s="1"/>
  <c r="I445" i="1"/>
  <c r="I436" i="1" s="1"/>
  <c r="I483" i="1"/>
  <c r="I476" i="1" s="1"/>
  <c r="J495" i="1"/>
  <c r="J487" i="1" s="1"/>
  <c r="F489" i="1"/>
  <c r="H489" i="1" s="1"/>
  <c r="H495" i="1" s="1"/>
  <c r="H487" i="1" s="1"/>
  <c r="F487" i="1" s="1"/>
  <c r="I194" i="1" l="1"/>
  <c r="F194" i="1"/>
  <c r="J305" i="1"/>
  <c r="F305" i="1"/>
  <c r="F476" i="1"/>
  <c r="I104" i="1"/>
  <c r="F104" i="1"/>
  <c r="H207" i="1"/>
  <c r="F207" i="1"/>
  <c r="F461" i="1"/>
  <c r="H84" i="1"/>
  <c r="F84" i="1"/>
  <c r="H30" i="1"/>
  <c r="F30" i="1"/>
  <c r="F249" i="1"/>
  <c r="H133" i="1"/>
  <c r="F133" i="1"/>
  <c r="H76" i="1"/>
  <c r="F76" i="1"/>
  <c r="F94" i="1"/>
  <c r="H94" i="1"/>
  <c r="H67" i="1"/>
  <c r="F67" i="1"/>
  <c r="F436" i="1"/>
  <c r="F23" i="1"/>
  <c r="J23" i="1"/>
  <c r="F218" i="1"/>
  <c r="F117" i="1"/>
  <c r="H117" i="1"/>
  <c r="H391" i="1"/>
  <c r="F391" i="1"/>
  <c r="F378" i="1"/>
  <c r="I177" i="1"/>
  <c r="F295" i="1"/>
  <c r="I168" i="1" l="1"/>
  <c r="F168" i="1"/>
</calcChain>
</file>

<file path=xl/sharedStrings.xml><?xml version="1.0" encoding="utf-8"?>
<sst xmlns="http://schemas.openxmlformats.org/spreadsheetml/2006/main" count="1008" uniqueCount="133">
  <si>
    <t>EMPRESA DE OBRAS SANITARIAS DE CALDAS EMPOCALDAS S.A E.S.P</t>
  </si>
  <si>
    <t xml:space="preserve">SECCIONAL MARQUETALIA </t>
  </si>
  <si>
    <t>OBJETO:</t>
  </si>
  <si>
    <t>CONSTRUCCION RED DE ALCANTARILLADO, SECTOR ALEGRIAS DEL MUNICIPIO DE MARQUETALIA CALDAS</t>
  </si>
  <si>
    <t>MARQUETALIA, CALDAS</t>
  </si>
  <si>
    <t>FECHA: AGOSTO DE 2021</t>
  </si>
  <si>
    <t>ANALISIS DE PRECIOS UNITARIOS</t>
  </si>
  <si>
    <t>1. PRELIMINARES</t>
  </si>
  <si>
    <t>ITEM No.</t>
  </si>
  <si>
    <t>Concepto</t>
  </si>
  <si>
    <t>Unidad</t>
  </si>
  <si>
    <t>Costo Directo</t>
  </si>
  <si>
    <t>H y E</t>
  </si>
  <si>
    <t>Materiales</t>
  </si>
  <si>
    <t>Mano de Obra</t>
  </si>
  <si>
    <t>Otros</t>
  </si>
  <si>
    <t>Sumistro, transporte e instalación de Barrera con Bombones Plásticos, Cinta de Seguridad (Reutilizable por tramos, incluye traslado entre tramos)</t>
  </si>
  <si>
    <t>Ml</t>
  </si>
  <si>
    <t>Código</t>
  </si>
  <si>
    <t>Descripción</t>
  </si>
  <si>
    <t>Costo. Unitario</t>
  </si>
  <si>
    <t>Cantidad</t>
  </si>
  <si>
    <t>2.6</t>
  </si>
  <si>
    <t>2.8</t>
  </si>
  <si>
    <t>12.1</t>
  </si>
  <si>
    <t xml:space="preserve"> Localización y Replanteo  (incluye topografía y plano récord)</t>
  </si>
  <si>
    <t>Roceria y Limpieza</t>
  </si>
  <si>
    <t>M2</t>
  </si>
  <si>
    <t>3.1</t>
  </si>
  <si>
    <t>%</t>
  </si>
  <si>
    <t>1.2</t>
  </si>
  <si>
    <t>Suministro, transporte e instalacion señal preventiva, reglamentaria e informativa</t>
  </si>
  <si>
    <t>UN</t>
  </si>
  <si>
    <t>13.12</t>
  </si>
  <si>
    <t xml:space="preserve">Manejo-Movilización, retiro y disposicion escombros/Sobrantes y material de excavación en Vehículo Automotor hasta una distancia de 10 Km </t>
  </si>
  <si>
    <t>M3</t>
  </si>
  <si>
    <t xml:space="preserve"> Descapote</t>
  </si>
  <si>
    <t>2. EXCAVACIONES Y LLENOS</t>
  </si>
  <si>
    <t xml:space="preserve"> Excavación en material comun, Conglomerado - 0.0 a 3.0 Mt  (inc medidas de seguridad)      </t>
  </si>
  <si>
    <t xml:space="preserve"> Excavación en material comun, Conglomerado - 3.0 a 5.0 Mt   (inc medidas de seguridad)      </t>
  </si>
  <si>
    <t>Manejo-Movilización Escombros/Sobrantes Vehículo Automotor hasta una distancia de 20 km(incluye cargue y descargue)</t>
  </si>
  <si>
    <t>12.3</t>
  </si>
  <si>
    <t>11.26</t>
  </si>
  <si>
    <t>Rellenos Compactados con Material de Obra, inlcuye acarreos internos</t>
  </si>
  <si>
    <t>11.1</t>
  </si>
  <si>
    <t>Suministro, transporte e instalación entibado horizontal/vertical  tipo 1 (h de 0,00 a 2,00 m) incluye tablas de 0,04*0,20*3 , cuña en madera y cuarton</t>
  </si>
  <si>
    <t>ML</t>
  </si>
  <si>
    <t>Suministro transporte e instalacion entibado en madera Tipo II,  (H de 2,00 a 3,00 m)</t>
  </si>
  <si>
    <t>6.10</t>
  </si>
  <si>
    <t>3. RED DE ALCANTARILLADO</t>
  </si>
  <si>
    <t>Suministro, Transporte e Instalación Tubería Pvc Corrugada 250 m.m. (10") para Alcantarillado incluye accesorios y adhesivos</t>
  </si>
  <si>
    <t>20.4</t>
  </si>
  <si>
    <t>20.29</t>
  </si>
  <si>
    <t>Suministro, Transporte e Instalación Tubería PEAD PE 100 PN 16 200 mm  8" para sifón invertido incluye termofusión</t>
  </si>
  <si>
    <t>Suministro, Transporte e Instalación Tubería Pvc Corrugada 150 m.m. (6") para Alcantarillado incluye accesorios y adhesivos</t>
  </si>
  <si>
    <t>20.1.5</t>
  </si>
  <si>
    <t>Suministro, transporte e instalación Cámara Circular de Inspección/Caída D=1.20 m. en Concreto 21 Mpa, según especificaciones técnicas y planos</t>
  </si>
  <si>
    <t>11.11</t>
  </si>
  <si>
    <t xml:space="preserve"> Acero de Refuerzo de 1/2" y 1 1/4" de 420 Mpa (4200 Kg/cm2)  o 60000 psi. Incluye alambre de amarre. </t>
  </si>
  <si>
    <t>Suministro, transporte e instalación Base-Cañuela Cámara Circular Inspec D=1.20 m en Concreto 21 Mpa, según especificaciones técnicas y planos</t>
  </si>
  <si>
    <t>Un</t>
  </si>
  <si>
    <t>4.8</t>
  </si>
  <si>
    <t>Suministro, transporte e instalación de losa de concreto mr 42 kg/cm 21.20mx1.20m e= 0.30 m y Aro-Tapa con tapa HD D=0.60 m. p/Cámara de Inspección, según especificaciones técnicas y planos</t>
  </si>
  <si>
    <t>30.3</t>
  </si>
  <si>
    <t>Suministro, transporte e instalacion Arena Limpia, inlcuye acarreos, proteccion de material para llenos y elementos de seguridad</t>
  </si>
  <si>
    <t>5.6</t>
  </si>
  <si>
    <t xml:space="preserve">Suministro, transporte e instalacion concreto estructural de 28 Mpa impermeabilizado para anclaje de tubería </t>
  </si>
  <si>
    <t>4.7</t>
  </si>
  <si>
    <t>Suministro, transporte e instalación de purgas, incluye TEE HD 8X4 B*B, válvula de compuerta elástica HD 4" Bridada, termofusión y demás accesorios</t>
  </si>
  <si>
    <t>un</t>
  </si>
  <si>
    <t>3.10.</t>
  </si>
  <si>
    <t>Suministro, transporte e instalación caja de Purga en concreto de 21 MPA (1.30x1.30x1.30) Y ESPESOR 0.15m (Incluye acero de refuerzo y tubería de desagüe PVC 4")</t>
  </si>
  <si>
    <t>11.3</t>
  </si>
  <si>
    <t>23.7.6</t>
  </si>
  <si>
    <t>3.11.</t>
  </si>
  <si>
    <t xml:space="preserve"> Demolición en concreto hidráulico (pavimento) </t>
  </si>
  <si>
    <t>m3</t>
  </si>
  <si>
    <t>3.12.</t>
  </si>
  <si>
    <t>Suministro, transporte e instalación de concreto hidraulico MR 42 Kg/cm2 para reconstruccion de pavimento e= 0.2 m</t>
  </si>
  <si>
    <t>3.13.</t>
  </si>
  <si>
    <t>CORTE  DE PAVIMENTOS DE CONCRETO HIDRÁULICO</t>
  </si>
  <si>
    <t>m</t>
  </si>
  <si>
    <t>4. DOMICILIARIAS</t>
  </si>
  <si>
    <t>4.1.</t>
  </si>
  <si>
    <t>Excavación varias en tierra, inc  trasiegos internos y medidas de protección</t>
  </si>
  <si>
    <t>MOB005</t>
  </si>
  <si>
    <t>-</t>
  </si>
  <si>
    <t>MOB011</t>
  </si>
  <si>
    <t>Acarreo horizontal</t>
  </si>
  <si>
    <t>%MO</t>
  </si>
  <si>
    <t>EQU001</t>
  </si>
  <si>
    <t>Control de aguas</t>
  </si>
  <si>
    <t>Excavación varias en conglomerado, inc  trasiegos internos y medidas de protección</t>
  </si>
  <si>
    <t xml:space="preserve">Suministro, transporte e instalación Caja de Inspección Empalme domiciliario  (0,60x0,60 m) en Concreto 21 Mpa incluye tapa </t>
  </si>
  <si>
    <t>13.11</t>
  </si>
  <si>
    <t>Suministro, transporte e instalación de afirmado tipo INVIAS  inlcuye acarreos</t>
  </si>
  <si>
    <t>11.2</t>
  </si>
  <si>
    <t>5.15</t>
  </si>
  <si>
    <t>Suministro, transporte e instalacion de silla yee 250 mm x 160 mm. Incluye accesorios.</t>
  </si>
  <si>
    <t>5. VIADUCTO</t>
  </si>
  <si>
    <t>Suministro, Transporte e Instalación Concreto para estructuras de 21 MPa, incluye formaleta, vibrado y curado.</t>
  </si>
  <si>
    <t>4.9</t>
  </si>
  <si>
    <t>Suministro, Transporte e Instalación Acero de Refuerzo de 1/2" y 1 1/4" de 420 Mpa (4200 Kg/cm2)  o 60000 psi. Incluye alambre de amarre. Según planos y especificaciones técnicas.</t>
  </si>
  <si>
    <t>Kg</t>
  </si>
  <si>
    <t>6.2</t>
  </si>
  <si>
    <t>6.4</t>
  </si>
  <si>
    <t>Suministro e instalacion de estructura en perfileria metálica, soldadura, anticorrosivo y pintura. Incluye elementos de amarre como pernos y platinas de refuerzo. Según planos y especificaciones técnicas.</t>
  </si>
  <si>
    <t>6.35</t>
  </si>
  <si>
    <t>4.15</t>
  </si>
  <si>
    <t>6.53</t>
  </si>
  <si>
    <t>6.CÁMARAS DE TRANSICIÓN SIFÓN INVERTIDO</t>
  </si>
  <si>
    <t>Suministro, Transporte e Instalación Concreto 21 Mpa para cámaras de transición sifón invertido , escalones de acceso y formaleta</t>
  </si>
  <si>
    <t>6.54</t>
  </si>
  <si>
    <t>Suministro, Transporte e Instalación aro-tapa y tapa cámaras de transición sifón invertido</t>
  </si>
  <si>
    <t>Suministro, Transporte e Instalación Compuerta tipo Guillotina en PRFV de 0.60 m de ancho por 0.7 m de alto, incluye marco 0.60 m. Espesor aproximado 10.5 mm fabricada totalmente en poliester reforzado con fibra de vidrio con empaquetadura perimetral en Buna "N".</t>
  </si>
  <si>
    <t>21.43</t>
  </si>
  <si>
    <t>Suministro, Transporte e Instalación Compuerta tipo Guillotina en PRFV de 0.20 m de ancho por 0.4 m de alto, incluye marco 0.20 m. Espesor aproximado 10.5 mm fabricada totalmente en poliester reforzado con fibra de vidrio con empaquetadura perimetral en Buna "N".</t>
  </si>
  <si>
    <t>Suministro, transporte e instalación  rejillas para cribado en acero galvanizado cribado grueso (1.0x x0.6 m,separación 2.5 cm)</t>
  </si>
  <si>
    <t>6.57</t>
  </si>
  <si>
    <t>Suministro, transporte e instalación  rejillas para cribado en acero galvanizado cribado fino (1.0x x0.6 m, separación 1 cm)</t>
  </si>
  <si>
    <t>Suministro, transporte e instalación  tapa lámina alfajor cal 15 con marco en angulo</t>
  </si>
  <si>
    <t>m2</t>
  </si>
  <si>
    <t>6.55</t>
  </si>
  <si>
    <t>6.56</t>
  </si>
  <si>
    <t>Suministro, transporte e instalación de niple pasamuro en HD EL XB 8" z= 0.2 L= 0,6 (Incluye juego de tornillos)</t>
  </si>
  <si>
    <t>Suministro, transporte e instalación de portaflanche PEAD PE 100 PN 16 8" y brida loca HD 8"</t>
  </si>
  <si>
    <t>Termofusión Punto</t>
  </si>
  <si>
    <t>CARLOS ALBERTO LÓPEZ HERRERA</t>
  </si>
  <si>
    <t>ROBINSON RAMIREZ HERNANDEZ</t>
  </si>
  <si>
    <t>DISEÑADOR</t>
  </si>
  <si>
    <t>INTERVENTOR</t>
  </si>
  <si>
    <t>MP: 1720210664 CLD</t>
  </si>
  <si>
    <t>MP: 17202094957 CLD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</si>
</sst>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 #,##0.00_-;\-* #,##0.00_-;_-* &quot;-&quot;_-;_-@_-"/>
    <numFmt numFmtId="165" formatCode="_(* #,##0.00_);_(* \(#,##0.00\);_(* &quot;-&quot;??_);_(@_)"/>
    <numFmt numFmtId="166" formatCode="_(* #,##0.0_);_(* \(#,##0.0\);_(* &quot;-&quot;??_);_(@_)"/>
    <numFmt numFmtId="167" formatCode="_-&quot;$&quot;* #,##0_-;\-&quot;$&quot;* #,##0_-;_-&quot;$&quot;* &quot;-&quot;_-;_-@_-"/>
    <numFmt numFmtId="168" formatCode="_ * #,##0.00_ ;_ * \-#,##0.00_ ;_ * &quot;-&quot;??_ ;_ @_ "/>
    <numFmt numFmtId="169" formatCode="_ * #,##0_ ;_ * \-#,##0_ ;_ * &quot;-&quot;??_ ;_ @_ "/>
    <numFmt numFmtId="170" formatCode="[$$-240A]\ #,##0"/>
    <numFmt numFmtId="171" formatCode="0.0"/>
    <numFmt numFmtId="172" formatCode="#,##0.000_);\(#,##0.000\)"/>
  </numFmts>
  <fonts count="16" x14ac:knownFonts="1">
    <font>
      <sz val="10"/>
      <name val="Arial"/>
    </font>
    <font>
      <sz val="10"/>
      <name val="Tahoma"/>
      <family val="2"/>
    </font>
    <font>
      <sz val="10"/>
      <name val="Arial"/>
      <family val="2"/>
    </font>
    <font>
      <sz val="12"/>
      <name val="Arial Narrow"/>
      <family val="2"/>
    </font>
    <font>
      <b/>
      <sz val="12"/>
      <color theme="0"/>
      <name val="Arial Narrow"/>
      <family val="2"/>
    </font>
    <font>
      <b/>
      <sz val="12"/>
      <name val="Arial Narrow"/>
      <family val="2"/>
    </font>
    <font>
      <sz val="12"/>
      <name val="Tahoma"/>
      <family val="2"/>
    </font>
    <font>
      <b/>
      <sz val="14"/>
      <color theme="0"/>
      <name val="Tahoma"/>
      <family val="2"/>
    </font>
    <font>
      <b/>
      <sz val="10"/>
      <name val="Tahoma"/>
      <family val="2"/>
    </font>
    <font>
      <b/>
      <sz val="11"/>
      <name val="Tahoma"/>
      <family val="2"/>
    </font>
    <font>
      <sz val="10"/>
      <color indexed="8"/>
      <name val="MS Sans Serif"/>
      <family val="2"/>
    </font>
    <font>
      <b/>
      <sz val="9"/>
      <name val="Arial"/>
      <family val="2"/>
    </font>
    <font>
      <sz val="10"/>
      <name val="Courier"/>
    </font>
    <font>
      <sz val="9"/>
      <name val="Arial"/>
      <family val="2"/>
    </font>
    <font>
      <b/>
      <sz val="12"/>
      <name val="Tahoma"/>
      <family val="2"/>
    </font>
    <font>
      <b/>
      <sz val="20"/>
      <color theme="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168" fontId="2" fillId="0" borderId="0" applyFont="0" applyFill="0" applyBorder="0" applyAlignment="0" applyProtection="0"/>
    <xf numFmtId="41"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10" fillId="0" borderId="0"/>
    <xf numFmtId="39" fontId="12" fillId="0" borderId="0"/>
  </cellStyleXfs>
  <cellXfs count="129">
    <xf numFmtId="0" fontId="0" fillId="0" borderId="0" xfId="0"/>
    <xf numFmtId="0" fontId="1" fillId="0" borderId="0" xfId="0" applyFont="1"/>
    <xf numFmtId="0" fontId="3" fillId="2" borderId="0" xfId="5" applyFont="1" applyFill="1" applyAlignment="1">
      <alignment wrapText="1"/>
    </xf>
    <xf numFmtId="0" fontId="3" fillId="2" borderId="0" xfId="5" applyFont="1" applyFill="1" applyAlignment="1">
      <alignment vertical="center" wrapText="1"/>
    </xf>
    <xf numFmtId="0" fontId="3" fillId="2" borderId="0" xfId="5" applyFont="1" applyFill="1" applyAlignment="1">
      <alignment horizontal="centerContinuous" wrapText="1"/>
    </xf>
    <xf numFmtId="164" fontId="3" fillId="2" borderId="0" xfId="2" applyNumberFormat="1" applyFont="1" applyFill="1" applyAlignment="1">
      <alignment horizontal="center" wrapText="1"/>
    </xf>
    <xf numFmtId="166" fontId="3" fillId="2" borderId="0" xfId="6" applyNumberFormat="1" applyFont="1" applyFill="1" applyAlignment="1">
      <alignment horizontal="centerContinuous" wrapText="1"/>
    </xf>
    <xf numFmtId="167" fontId="3" fillId="2" borderId="0" xfId="3" applyFont="1" applyFill="1" applyAlignment="1">
      <alignment horizontal="right" wrapText="1"/>
    </xf>
    <xf numFmtId="167" fontId="3" fillId="2" borderId="0" xfId="3" applyFont="1" applyFill="1" applyAlignment="1">
      <alignment horizontal="centerContinuous" wrapText="1"/>
    </xf>
    <xf numFmtId="0" fontId="4" fillId="2" borderId="0" xfId="5" applyFont="1" applyFill="1" applyAlignment="1">
      <alignment horizontal="center" wrapText="1"/>
    </xf>
    <xf numFmtId="0" fontId="4" fillId="2" borderId="0" xfId="5" applyFont="1" applyFill="1" applyAlignment="1">
      <alignment horizontal="left" vertical="center" wrapText="1"/>
    </xf>
    <xf numFmtId="0" fontId="4" fillId="2" borderId="0" xfId="5" applyFont="1" applyFill="1" applyAlignment="1">
      <alignment horizontal="center" wrapText="1"/>
    </xf>
    <xf numFmtId="0" fontId="4" fillId="2" borderId="0" xfId="5" applyFont="1" applyFill="1" applyAlignment="1">
      <alignment horizontal="center" vertical="center" wrapText="1"/>
    </xf>
    <xf numFmtId="169" fontId="1" fillId="2" borderId="0" xfId="1" applyNumberFormat="1" applyFont="1" applyFill="1"/>
    <xf numFmtId="0" fontId="4" fillId="2" borderId="0" xfId="5" applyFont="1" applyFill="1" applyAlignment="1">
      <alignment horizontal="left" vertical="top" wrapText="1"/>
    </xf>
    <xf numFmtId="0" fontId="5" fillId="2" borderId="0" xfId="5" applyFont="1" applyFill="1" applyAlignment="1">
      <alignment horizontal="center" wrapText="1"/>
    </xf>
    <xf numFmtId="0" fontId="6" fillId="0" borderId="0" xfId="0" applyFont="1"/>
    <xf numFmtId="0" fontId="7" fillId="3" borderId="0" xfId="0" applyFont="1" applyFill="1" applyAlignment="1">
      <alignment horizontal="center"/>
    </xf>
    <xf numFmtId="0" fontId="8" fillId="4" borderId="1" xfId="0" applyFont="1" applyFill="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left" wrapText="1"/>
    </xf>
    <xf numFmtId="169" fontId="8" fillId="0" borderId="1" xfId="1" applyNumberFormat="1" applyFont="1" applyBorder="1" applyAlignment="1">
      <alignment horizontal="right"/>
    </xf>
    <xf numFmtId="0" fontId="1" fillId="0" borderId="0" xfId="0" applyFont="1" applyAlignment="1">
      <alignment horizontal="center"/>
    </xf>
    <xf numFmtId="169" fontId="8" fillId="5" borderId="1" xfId="1" applyNumberFormat="1" applyFont="1" applyFill="1" applyBorder="1" applyAlignment="1">
      <alignment horizontal="center"/>
    </xf>
    <xf numFmtId="169" fontId="8" fillId="5" borderId="1" xfId="1" applyNumberFormat="1" applyFont="1" applyFill="1" applyBorder="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8" fillId="0" borderId="1" xfId="0" applyFont="1" applyBorder="1" applyAlignment="1">
      <alignment horizontal="center" vertical="center"/>
    </xf>
    <xf numFmtId="169" fontId="9" fillId="0" borderId="1" xfId="1" applyNumberFormat="1" applyFont="1" applyBorder="1" applyAlignment="1">
      <alignment horizontal="right" vertical="center"/>
    </xf>
    <xf numFmtId="169" fontId="1" fillId="0" borderId="1" xfId="1" applyNumberFormat="1" applyFont="1" applyBorder="1"/>
    <xf numFmtId="0" fontId="8" fillId="0" borderId="0" xfId="0" applyFont="1" applyAlignment="1">
      <alignment horizontal="center"/>
    </xf>
    <xf numFmtId="0" fontId="8" fillId="6" borderId="1" xfId="0" applyFont="1" applyFill="1" applyBorder="1" applyAlignment="1">
      <alignment horizontal="center"/>
    </xf>
    <xf numFmtId="0" fontId="8" fillId="6" borderId="1" xfId="0" applyFont="1" applyFill="1" applyBorder="1" applyAlignment="1">
      <alignment horizontal="left" wrapText="1"/>
    </xf>
    <xf numFmtId="0" fontId="8" fillId="7" borderId="1" xfId="0" applyFont="1" applyFill="1" applyBorder="1" applyAlignment="1">
      <alignment horizontal="center"/>
    </xf>
    <xf numFmtId="169" fontId="8" fillId="7" borderId="1" xfId="1" applyNumberFormat="1" applyFont="1" applyFill="1" applyBorder="1" applyAlignment="1">
      <alignment horizontal="right"/>
    </xf>
    <xf numFmtId="0" fontId="1" fillId="0" borderId="1" xfId="0" applyFont="1" applyBorder="1" applyAlignment="1">
      <alignment horizontal="center"/>
    </xf>
    <xf numFmtId="0" fontId="1" fillId="0" borderId="1" xfId="0" applyFont="1" applyBorder="1" applyAlignment="1">
      <alignment horizontal="left" wrapText="1"/>
    </xf>
    <xf numFmtId="169" fontId="1" fillId="0" borderId="1" xfId="1" applyNumberFormat="1" applyFont="1" applyBorder="1" applyAlignment="1">
      <alignment horizontal="right"/>
    </xf>
    <xf numFmtId="0" fontId="1" fillId="0" borderId="2" xfId="0" applyFont="1" applyBorder="1" applyAlignment="1">
      <alignment horizontal="center"/>
    </xf>
    <xf numFmtId="0" fontId="1" fillId="0" borderId="3" xfId="0" applyFont="1" applyBorder="1" applyAlignment="1">
      <alignment horizontal="center"/>
    </xf>
    <xf numFmtId="170" fontId="1" fillId="0" borderId="1" xfId="0" applyNumberFormat="1" applyFont="1" applyBorder="1" applyAlignment="1">
      <alignment horizontal="left" wrapText="1"/>
    </xf>
    <xf numFmtId="170" fontId="1" fillId="0" borderId="1" xfId="0" applyNumberFormat="1"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center"/>
    </xf>
    <xf numFmtId="169" fontId="1" fillId="0" borderId="0" xfId="1" applyNumberFormat="1" applyFont="1" applyBorder="1" applyAlignment="1">
      <alignment horizontal="right"/>
    </xf>
    <xf numFmtId="0" fontId="8" fillId="7" borderId="4" xfId="0" applyFont="1" applyFill="1" applyBorder="1" applyAlignment="1">
      <alignment horizontal="center"/>
    </xf>
    <xf numFmtId="0" fontId="1" fillId="0" borderId="4" xfId="0" applyFont="1" applyBorder="1" applyAlignment="1">
      <alignment horizontal="center"/>
    </xf>
    <xf numFmtId="0" fontId="1" fillId="0" borderId="0" xfId="0" applyFont="1" applyAlignment="1">
      <alignment horizontal="left" wrapText="1"/>
    </xf>
    <xf numFmtId="169" fontId="1" fillId="0" borderId="0" xfId="1" applyNumberFormat="1" applyFont="1" applyAlignment="1">
      <alignment horizontal="right"/>
    </xf>
    <xf numFmtId="169" fontId="9" fillId="0" borderId="1" xfId="1" applyNumberFormat="1" applyFont="1" applyBorder="1" applyAlignment="1">
      <alignment horizontal="right"/>
    </xf>
    <xf numFmtId="169" fontId="1" fillId="0" borderId="0" xfId="0" applyNumberFormat="1" applyFont="1"/>
    <xf numFmtId="9" fontId="1" fillId="0" borderId="1" xfId="4" applyFont="1" applyBorder="1" applyAlignment="1">
      <alignment horizontal="right"/>
    </xf>
    <xf numFmtId="170" fontId="1" fillId="0" borderId="0" xfId="0" applyNumberFormat="1" applyFont="1" applyBorder="1" applyAlignment="1">
      <alignment horizontal="left" wrapText="1"/>
    </xf>
    <xf numFmtId="170" fontId="1" fillId="0" borderId="0" xfId="0" applyNumberFormat="1" applyFont="1" applyBorder="1" applyAlignment="1">
      <alignment horizontal="center"/>
    </xf>
    <xf numFmtId="169" fontId="1" fillId="0" borderId="0" xfId="1" applyNumberFormat="1" applyFont="1" applyBorder="1"/>
    <xf numFmtId="0" fontId="2" fillId="0" borderId="1" xfId="0" applyFont="1" applyBorder="1" applyAlignment="1">
      <alignment horizontal="center"/>
    </xf>
    <xf numFmtId="0" fontId="2" fillId="0" borderId="0" xfId="0" applyFont="1" applyBorder="1" applyAlignment="1">
      <alignment horizontal="center"/>
    </xf>
    <xf numFmtId="169" fontId="1" fillId="0" borderId="4" xfId="1" applyNumberFormat="1" applyFont="1" applyBorder="1"/>
    <xf numFmtId="169" fontId="1" fillId="0" borderId="5" xfId="1" applyNumberFormat="1" applyFont="1" applyBorder="1"/>
    <xf numFmtId="0" fontId="8" fillId="4" borderId="4" xfId="0" applyFont="1" applyFill="1" applyBorder="1" applyAlignment="1">
      <alignment horizontal="center"/>
    </xf>
    <xf numFmtId="0" fontId="8" fillId="4" borderId="3" xfId="0" applyFont="1" applyFill="1" applyBorder="1" applyAlignment="1">
      <alignment horizontal="center"/>
    </xf>
    <xf numFmtId="0" fontId="8" fillId="4" borderId="5" xfId="0" applyFont="1" applyFill="1" applyBorder="1" applyAlignment="1">
      <alignment horizontal="center"/>
    </xf>
    <xf numFmtId="9" fontId="1" fillId="0" borderId="4" xfId="4" applyFont="1" applyBorder="1" applyAlignment="1">
      <alignment horizontal="center"/>
    </xf>
    <xf numFmtId="169" fontId="1" fillId="0" borderId="0" xfId="1" applyNumberFormat="1" applyFont="1"/>
    <xf numFmtId="169" fontId="1" fillId="0" borderId="1" xfId="4" applyNumberFormat="1" applyFont="1" applyBorder="1" applyAlignment="1">
      <alignment horizontal="right"/>
    </xf>
    <xf numFmtId="9" fontId="1" fillId="0" borderId="4" xfId="0" applyNumberFormat="1" applyFont="1" applyBorder="1" applyAlignment="1">
      <alignment horizont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169" fontId="9" fillId="0" borderId="1" xfId="1" applyNumberFormat="1" applyFont="1" applyBorder="1" applyAlignment="1">
      <alignment horizontal="right" vertical="center" wrapText="1"/>
    </xf>
    <xf numFmtId="0" fontId="1" fillId="0" borderId="1" xfId="0" applyFont="1" applyBorder="1"/>
    <xf numFmtId="0" fontId="11" fillId="8" borderId="0" xfId="7" applyFont="1" applyFill="1" applyAlignment="1" applyProtection="1">
      <alignment horizontal="justify" vertical="center" wrapText="1"/>
      <protection hidden="1"/>
    </xf>
    <xf numFmtId="0" fontId="8" fillId="0" borderId="1" xfId="0" applyFont="1" applyFill="1" applyBorder="1" applyAlignment="1">
      <alignment horizontal="center"/>
    </xf>
    <xf numFmtId="169" fontId="1" fillId="0" borderId="1" xfId="1" applyNumberFormat="1" applyFont="1" applyFill="1" applyBorder="1" applyAlignment="1">
      <alignment horizontal="right"/>
    </xf>
    <xf numFmtId="9" fontId="1" fillId="0" borderId="4" xfId="4" applyFont="1" applyFill="1" applyBorder="1" applyAlignment="1">
      <alignment horizontal="center"/>
    </xf>
    <xf numFmtId="169" fontId="1" fillId="0" borderId="1" xfId="1" applyNumberFormat="1" applyFont="1" applyFill="1" applyBorder="1" applyAlignment="1">
      <alignment horizontal="center"/>
    </xf>
    <xf numFmtId="0" fontId="1" fillId="0" borderId="1" xfId="0" applyFont="1" applyFill="1" applyBorder="1" applyAlignment="1">
      <alignment horizontal="left" wrapText="1"/>
    </xf>
    <xf numFmtId="0" fontId="1" fillId="0" borderId="1" xfId="0" applyFont="1" applyFill="1" applyBorder="1" applyAlignment="1">
      <alignment horizontal="center"/>
    </xf>
    <xf numFmtId="0" fontId="1" fillId="0" borderId="4" xfId="0" applyFont="1" applyFill="1" applyBorder="1" applyAlignment="1">
      <alignment horizontal="center"/>
    </xf>
    <xf numFmtId="169" fontId="1" fillId="0" borderId="1" xfId="1" applyNumberFormat="1" applyFont="1" applyFill="1" applyBorder="1"/>
    <xf numFmtId="0" fontId="1" fillId="0" borderId="0" xfId="0" applyFont="1" applyFill="1" applyAlignment="1">
      <alignment horizontal="left" wrapText="1"/>
    </xf>
    <xf numFmtId="0" fontId="2" fillId="0" borderId="0" xfId="0" applyFont="1" applyAlignment="1">
      <alignment horizontal="center"/>
    </xf>
    <xf numFmtId="2" fontId="1" fillId="0" borderId="4" xfId="0" applyNumberFormat="1" applyFont="1" applyBorder="1" applyAlignment="1">
      <alignment horizontal="center"/>
    </xf>
    <xf numFmtId="171" fontId="1" fillId="0" borderId="4" xfId="0" applyNumberFormat="1" applyFont="1" applyBorder="1" applyAlignment="1">
      <alignment horizontal="center"/>
    </xf>
    <xf numFmtId="169" fontId="1" fillId="0" borderId="4" xfId="1" applyNumberFormat="1" applyFont="1" applyBorder="1" applyAlignment="1">
      <alignment horizontal="right"/>
    </xf>
    <xf numFmtId="2" fontId="2" fillId="0" borderId="1" xfId="0" applyNumberFormat="1" applyFont="1" applyBorder="1" applyAlignment="1">
      <alignment horizontal="center"/>
    </xf>
    <xf numFmtId="169" fontId="1" fillId="0" borderId="6" xfId="1" applyNumberFormat="1" applyFont="1" applyBorder="1"/>
    <xf numFmtId="9" fontId="1" fillId="0" borderId="1" xfId="4" applyFont="1" applyFill="1" applyBorder="1" applyAlignment="1">
      <alignment horizontal="center"/>
    </xf>
    <xf numFmtId="0" fontId="1" fillId="0" borderId="1" xfId="0" applyFont="1" applyBorder="1" applyAlignment="1">
      <alignment horizontal="center" wrapText="1"/>
    </xf>
    <xf numFmtId="2" fontId="1" fillId="0" borderId="0" xfId="0" applyNumberFormat="1" applyFont="1" applyAlignment="1">
      <alignment horizontal="center" vertical="center"/>
    </xf>
    <xf numFmtId="0" fontId="1" fillId="0" borderId="0" xfId="0" applyFont="1" applyBorder="1" applyAlignment="1">
      <alignment horizontal="center" wrapText="1"/>
    </xf>
    <xf numFmtId="169" fontId="1" fillId="0" borderId="0" xfId="0" applyNumberFormat="1" applyFont="1" applyBorder="1" applyAlignment="1">
      <alignment horizontal="left" wrapText="1"/>
    </xf>
    <xf numFmtId="0" fontId="1" fillId="0" borderId="5" xfId="0" applyFont="1" applyBorder="1" applyAlignment="1">
      <alignment horizontal="left" wrapText="1"/>
    </xf>
    <xf numFmtId="0" fontId="1" fillId="0" borderId="4" xfId="0" applyFont="1" applyBorder="1" applyAlignment="1">
      <alignment horizontal="left" wrapText="1"/>
    </xf>
    <xf numFmtId="0" fontId="1" fillId="0" borderId="4" xfId="0" applyFont="1" applyBorder="1" applyAlignment="1">
      <alignment horizontal="center" wrapText="1"/>
    </xf>
    <xf numFmtId="0" fontId="1" fillId="0" borderId="0" xfId="1" applyNumberFormat="1" applyFont="1" applyAlignment="1">
      <alignment horizontal="right"/>
    </xf>
    <xf numFmtId="39" fontId="13" fillId="0" borderId="1" xfId="8" applyFont="1" applyBorder="1" applyAlignment="1">
      <alignment horizontal="center" vertical="center"/>
    </xf>
    <xf numFmtId="39" fontId="13" fillId="0" borderId="1" xfId="8" applyFont="1" applyBorder="1" applyAlignment="1">
      <alignment horizontal="justify" vertical="center"/>
    </xf>
    <xf numFmtId="172" fontId="2" fillId="0" borderId="1" xfId="8" applyNumberFormat="1" applyFont="1" applyBorder="1" applyAlignment="1">
      <alignment vertical="center"/>
    </xf>
    <xf numFmtId="39" fontId="2" fillId="0" borderId="1" xfId="8" applyFont="1" applyBorder="1" applyAlignment="1">
      <alignment vertical="center"/>
    </xf>
    <xf numFmtId="9" fontId="2" fillId="0" borderId="1" xfId="4" applyFont="1" applyBorder="1" applyAlignment="1">
      <alignment vertical="center"/>
    </xf>
    <xf numFmtId="0" fontId="8"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horizontal="left" wrapText="1"/>
    </xf>
    <xf numFmtId="2" fontId="1" fillId="0" borderId="0" xfId="0" applyNumberFormat="1" applyFont="1" applyAlignment="1">
      <alignment horizontal="center"/>
    </xf>
    <xf numFmtId="2" fontId="1" fillId="0" borderId="0" xfId="0" applyNumberFormat="1" applyFont="1" applyBorder="1" applyAlignment="1">
      <alignment horizontal="center"/>
    </xf>
    <xf numFmtId="0" fontId="8" fillId="9" borderId="1" xfId="0" applyFont="1" applyFill="1" applyBorder="1" applyAlignment="1">
      <alignment horizontal="center"/>
    </xf>
    <xf numFmtId="0" fontId="8" fillId="9" borderId="1" xfId="0" applyFont="1" applyFill="1" applyBorder="1" applyAlignment="1">
      <alignment horizontal="left" wrapText="1"/>
    </xf>
    <xf numFmtId="169" fontId="8" fillId="9" borderId="1" xfId="1" applyNumberFormat="1" applyFont="1" applyFill="1" applyBorder="1" applyAlignment="1">
      <alignment horizontal="right"/>
    </xf>
    <xf numFmtId="169" fontId="8" fillId="9" borderId="1" xfId="1" applyNumberFormat="1" applyFont="1" applyFill="1" applyBorder="1" applyAlignment="1">
      <alignment horizontal="center"/>
    </xf>
    <xf numFmtId="169" fontId="8" fillId="9" borderId="1" xfId="1" applyNumberFormat="1" applyFont="1" applyFill="1" applyBorder="1" applyAlignment="1">
      <alignment horizontal="center" vertical="center" wrapText="1"/>
    </xf>
    <xf numFmtId="0" fontId="14" fillId="0" borderId="1" xfId="0" applyFont="1" applyBorder="1" applyAlignment="1">
      <alignment horizontal="center"/>
    </xf>
    <xf numFmtId="169" fontId="14" fillId="0" borderId="1" xfId="1" applyNumberFormat="1" applyFont="1" applyBorder="1" applyAlignment="1">
      <alignment horizontal="right"/>
    </xf>
    <xf numFmtId="169" fontId="14" fillId="0" borderId="1" xfId="1" applyNumberFormat="1" applyFont="1" applyBorder="1"/>
    <xf numFmtId="169" fontId="1" fillId="0" borderId="1" xfId="1" applyNumberFormat="1" applyFont="1" applyBorder="1" applyAlignment="1">
      <alignment horizontal="right" wrapText="1"/>
    </xf>
    <xf numFmtId="0" fontId="1" fillId="0" borderId="1" xfId="0" applyFont="1" applyBorder="1" applyAlignment="1"/>
    <xf numFmtId="0" fontId="15" fillId="10" borderId="4" xfId="0" applyFont="1" applyFill="1" applyBorder="1" applyAlignment="1">
      <alignment horizontal="center"/>
    </xf>
    <xf numFmtId="0" fontId="15" fillId="10" borderId="3" xfId="0" applyFont="1" applyFill="1" applyBorder="1" applyAlignment="1">
      <alignment horizontal="center"/>
    </xf>
    <xf numFmtId="0" fontId="15" fillId="10" borderId="5" xfId="0" applyFont="1" applyFill="1" applyBorder="1" applyAlignment="1">
      <alignment horizontal="center"/>
    </xf>
    <xf numFmtId="9" fontId="1" fillId="0" borderId="1" xfId="4" applyFont="1" applyBorder="1" applyAlignment="1">
      <alignment horizontal="center"/>
    </xf>
    <xf numFmtId="169" fontId="1" fillId="0" borderId="1" xfId="1" applyNumberFormat="1" applyFont="1" applyBorder="1" applyAlignment="1"/>
    <xf numFmtId="0" fontId="1" fillId="0" borderId="1" xfId="0" applyFont="1" applyBorder="1" applyAlignment="1">
      <alignment wrapText="1"/>
    </xf>
    <xf numFmtId="3" fontId="2" fillId="0" borderId="1" xfId="0" applyNumberFormat="1" applyFont="1" applyBorder="1" applyAlignment="1">
      <alignment horizontal="center"/>
    </xf>
    <xf numFmtId="0" fontId="1" fillId="0" borderId="1" xfId="0" applyFont="1" applyBorder="1" applyAlignment="1">
      <alignment horizontal="right" wrapText="1"/>
    </xf>
    <xf numFmtId="0" fontId="2" fillId="0" borderId="1" xfId="0" applyFont="1" applyBorder="1" applyAlignment="1">
      <alignment horizontal="left"/>
    </xf>
    <xf numFmtId="0" fontId="8" fillId="0" borderId="0" xfId="0" applyFont="1" applyAlignment="1">
      <alignment horizontal="left" wrapText="1"/>
    </xf>
    <xf numFmtId="169" fontId="8" fillId="0" borderId="0" xfId="1" applyNumberFormat="1" applyFont="1" applyAlignment="1"/>
    <xf numFmtId="169" fontId="1" fillId="0" borderId="0" xfId="1" applyNumberFormat="1" applyFont="1" applyAlignment="1">
      <alignment horizontal="left"/>
    </xf>
    <xf numFmtId="169" fontId="1" fillId="0" borderId="0" xfId="1" applyNumberFormat="1" applyFont="1" applyAlignment="1"/>
  </cellXfs>
  <cellStyles count="9">
    <cellStyle name="Millares" xfId="1" builtinId="3"/>
    <cellStyle name="Millares [0]" xfId="2" builtinId="6"/>
    <cellStyle name="Millares 2 2" xfId="6"/>
    <cellStyle name="Moneda [0]" xfId="3" builtinId="7"/>
    <cellStyle name="Normal" xfId="0" builtinId="0"/>
    <cellStyle name="Normal 10" xfId="5"/>
    <cellStyle name="Normal 2 2 4" xfId="7"/>
    <cellStyle name="Normal 21" xfId="8"/>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71438</xdr:colOff>
      <xdr:row>497</xdr:row>
      <xdr:rowOff>1</xdr:rowOff>
    </xdr:from>
    <xdr:to>
      <xdr:col>5</xdr:col>
      <xdr:colOff>1033463</xdr:colOff>
      <xdr:row>498</xdr:row>
      <xdr:rowOff>145097</xdr:rowOff>
    </xdr:to>
    <xdr:pic>
      <xdr:nvPicPr>
        <xdr:cNvPr id="2" name="1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6913" y="88668226"/>
          <a:ext cx="962025" cy="307021"/>
        </a:xfrm>
        <a:prstGeom prst="rect">
          <a:avLst/>
        </a:prstGeom>
        <a:noFill/>
      </xdr:spPr>
    </xdr:pic>
    <xdr:clientData/>
  </xdr:twoCellAnchor>
  <xdr:twoCellAnchor editAs="oneCell">
    <xdr:from>
      <xdr:col>3</xdr:col>
      <xdr:colOff>95248</xdr:colOff>
      <xdr:row>495</xdr:row>
      <xdr:rowOff>95250</xdr:rowOff>
    </xdr:from>
    <xdr:to>
      <xdr:col>3</xdr:col>
      <xdr:colOff>1250155</xdr:colOff>
      <xdr:row>498</xdr:row>
      <xdr:rowOff>142250</xdr:rowOff>
    </xdr:to>
    <xdr:pic>
      <xdr:nvPicPr>
        <xdr:cNvPr id="3" name="2 Imagen">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50000"/>
                  </a14:imgEffect>
                </a14:imgLayer>
              </a14:imgProps>
            </a:ext>
          </a:extLst>
        </a:blip>
        <a:stretch>
          <a:fillRect/>
        </a:stretch>
      </xdr:blipFill>
      <xdr:spPr>
        <a:xfrm>
          <a:off x="1419223" y="88439625"/>
          <a:ext cx="1154907" cy="532775"/>
        </a:xfrm>
        <a:prstGeom prst="rect">
          <a:avLst/>
        </a:prstGeom>
      </xdr:spPr>
    </xdr:pic>
    <xdr:clientData/>
  </xdr:twoCellAnchor>
  <xdr:twoCellAnchor editAs="oneCell">
    <xdr:from>
      <xdr:col>2</xdr:col>
      <xdr:colOff>180975</xdr:colOff>
      <xdr:row>0</xdr:row>
      <xdr:rowOff>47625</xdr:rowOff>
    </xdr:from>
    <xdr:to>
      <xdr:col>3</xdr:col>
      <xdr:colOff>219075</xdr:colOff>
      <xdr:row>2</xdr:row>
      <xdr:rowOff>133350</xdr:rowOff>
    </xdr:to>
    <xdr:pic>
      <xdr:nvPicPr>
        <xdr:cNvPr id="4" name="Imagen 3">
          <a:extLst>
            <a:ext uri="{FF2B5EF4-FFF2-40B4-BE49-F238E27FC236}">
              <a16:creationId xmlns:a16="http://schemas.microsoft.com/office/drawing/2014/main" xmlns="" id="{00000000-0008-0000-0500-00000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8175" y="47625"/>
          <a:ext cx="904875" cy="485775"/>
        </a:xfrm>
        <a:prstGeom prst="rect">
          <a:avLst/>
        </a:prstGeom>
        <a:solidFill>
          <a:schemeClr val="bg1"/>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oct%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mpocaldas1-my.sharepoint.com/CIUDAD%20BOLIVAR/FRENTE%201CB/replanteos/MARLO/CB%205/5921.FLORIDA%20PRUEB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mpocaldas1-my.sharepoint.com/Concol/REVISION%20CANTIDADES%20CALDAS/04%20FLORENCIA/ALCANTARILLADO/PRESUPUESTO%20REDES%20ALC%20FLORENCI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idor\PRESUPUESTO%20AC%20TIERRA%20DE%20PROMIS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mpocaldas1-my.sharepoint.com/Users/jairo/Downloads/CAMPOALEGRE_DESARENADOR.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Contrataci&#243;n\B.%20Presupuestos\5.%20Presupuestos%202011\1.%20Aducci&#243;n%20Olivares%20Niza\3.%20Presupuesto%20Ingenier&#237;a%20definitivo\2.%20Presupuesto%20Olivares%20Niza%20version%2010%20Actualiz%20preci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clondono\documentaci&#243;n\MisDocumentos\LABORATORIO\HOJASCALCULO\9%20TC%20SEPTBR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Empocaldas\PROYECTOS%20ACTUALES%202\2017\2017%20PLANTA%20UNICA%20DE%20ANSERMA\CANTIDADES%20DE%20OBRA%20Y%20PPTOS\ELECTRICO\PPT%202017%20ELECTRICO\Presupuesto%20Linea%2013.2kV%20ERIK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e240pda\pda%20carpeta%20compartida\Documentos%20Soporte\Documentos%20y%20Normas%20T&#233;cnicas\ANALISIS%20PRECIOS%20UNITARIOS%20AGUAS%20DE%20MANIZALES%20ENERO%20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mpocaldas1-my.sharepoint.com/Users/JHON/Documents/ALCALDIA%20NORCASIA/2.%20PLANEACI&#211;N/CONTRATACION/ANALISIS%20DE%20CONVENIENCIA/2013/13.%20Aliviadero%20Box/2.2%20Presupuesto%20Aliviader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mpocaldas1-my.sharepoint.com/Users/jjaramillo/Downloads/PRESUPUESTO%20TUTELA%20GLADYS%20FASE%20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mpocaldas1-my.sharepoint.com/Documents%20and%20Settings/Luis%20J%20Ramirez/Mis%20documentos/Consorcio%20Cantalejo/Obra/Ppto/Obra/MatrizPpt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mpocaldas1-my.sharepoint.com/Empocaldas/PROYECTOS%20ACTUALES%202/2016/APU%202016/AGUAS%20FINALES%20FEBRERO%20Repartido%20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mpocaldas1-my.sharepoint.com/02%20NICOL&#193;S/CALDAS/CANTIDADES/OTROS%20TRABAJOS/FORMATO_CALDA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lcantarillado urbano"/>
      <sheetName val="2.Hasta la E. Bombeo"/>
      <sheetName val="ppto"/>
      <sheetName val="PGIO  INTERVENTORIA"/>
      <sheetName val="PGIO OBRA CIVIL"/>
      <sheetName val="A.P.U"/>
      <sheetName val="APU lab"/>
      <sheetName val="APU  PROTO BIO"/>
      <sheetName val="A.I.U"/>
      <sheetName val="INTERVENTORÍA"/>
      <sheetName val="A.I.U para obra civil "/>
      <sheetName val="MEMORIA DE MEDIDAS"/>
      <sheetName val="ANCLAJES TUBERÍA"/>
      <sheetName val="Análisis Precios Básicos "/>
      <sheetName val="Insumos"/>
      <sheetName val="Personal"/>
      <sheetName val="Analisis Factor Prestacional"/>
      <sheetName val="cronograma"/>
      <sheetName val="Análisis Prestacional"/>
      <sheetName val="Análisis Precios Básicos"/>
      <sheetName val="Valor Materiales"/>
      <sheetName val="Análisis Mano de Obra"/>
      <sheetName val="A.I.U para suministros"/>
      <sheetName val="A.I.U para obra civil"/>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EMPRESA DE OBRAS SANITARIAS DE CALDAS EMPOCALDAS S.A E.S.P</v>
          </cell>
        </row>
        <row r="2">
          <cell r="A2" t="str">
            <v xml:space="preserve">SECCIONAL MARQUETALIA </v>
          </cell>
        </row>
        <row r="5">
          <cell r="A5" t="str">
            <v>OBJETO: CONSTRUCCION RED DE ALCANTARILLADO, SECTOR ALEGRIAS DEL MUNICIPIO DE MARQUETALIA CALDAS</v>
          </cell>
        </row>
        <row r="6">
          <cell r="A6" t="str">
            <v>MARQUETALIA, CALDAS</v>
          </cell>
        </row>
        <row r="7">
          <cell r="A7" t="str">
            <v>FECHA: MARZO DE 2021</v>
          </cell>
        </row>
        <row r="9">
          <cell r="A9" t="str">
            <v>LISTADO DE PRECIOS E INSUMOS</v>
          </cell>
        </row>
        <row r="11">
          <cell r="A11" t="str">
            <v>Insumo</v>
          </cell>
          <cell r="B11" t="str">
            <v>Descripción</v>
          </cell>
          <cell r="C11" t="str">
            <v>Un</v>
          </cell>
          <cell r="D11" t="str">
            <v>Valor unitario</v>
          </cell>
          <cell r="E11">
            <v>2015</v>
          </cell>
        </row>
        <row r="13">
          <cell r="A13" t="str">
            <v>2.6</v>
          </cell>
          <cell r="B13" t="str">
            <v>Delineador Tubular Plástico</v>
          </cell>
          <cell r="C13" t="str">
            <v>Un</v>
          </cell>
          <cell r="D13">
            <v>44000</v>
          </cell>
        </row>
        <row r="14">
          <cell r="A14" t="str">
            <v>2.7</v>
          </cell>
          <cell r="B14" t="str">
            <v>Malla para cerramiento en Yute H= 2.10 m</v>
          </cell>
          <cell r="C14" t="str">
            <v>Ml</v>
          </cell>
          <cell r="D14">
            <v>3657.96</v>
          </cell>
        </row>
        <row r="15">
          <cell r="A15" t="str">
            <v>2.8</v>
          </cell>
          <cell r="B15" t="str">
            <v xml:space="preserve">Cinta Reflectiva de Seguridad logo </v>
          </cell>
          <cell r="C15" t="str">
            <v>Ml</v>
          </cell>
          <cell r="D15">
            <v>105.67440000000001</v>
          </cell>
        </row>
        <row r="17">
          <cell r="A17" t="str">
            <v>3.1</v>
          </cell>
          <cell r="B17" t="str">
            <v>Herramienta Menor General</v>
          </cell>
          <cell r="C17" t="str">
            <v>Un</v>
          </cell>
          <cell r="D17">
            <v>1930.59</v>
          </cell>
        </row>
        <row r="19">
          <cell r="A19" t="str">
            <v>4.2</v>
          </cell>
          <cell r="B19" t="str">
            <v xml:space="preserve">Cemento gris </v>
          </cell>
          <cell r="C19" t="str">
            <v>Kg</v>
          </cell>
          <cell r="D19">
            <v>520</v>
          </cell>
        </row>
        <row r="20">
          <cell r="A20" t="str">
            <v>4.7</v>
          </cell>
          <cell r="B20" t="str">
            <v>Curador para Concreto tipo Antisol blanco</v>
          </cell>
          <cell r="C20" t="str">
            <v>Kg</v>
          </cell>
          <cell r="D20">
            <v>11100</v>
          </cell>
        </row>
        <row r="21">
          <cell r="A21" t="str">
            <v>4.8</v>
          </cell>
          <cell r="B21" t="str">
            <v>Impermeabilizante para concreto</v>
          </cell>
          <cell r="C21" t="str">
            <v>kg</v>
          </cell>
          <cell r="D21">
            <v>7620.75</v>
          </cell>
        </row>
        <row r="22">
          <cell r="A22" t="str">
            <v>4.9</v>
          </cell>
          <cell r="B22" t="str">
            <v>Superplastificante y retardante reductor de agua</v>
          </cell>
          <cell r="C22" t="str">
            <v>Kg</v>
          </cell>
          <cell r="D22">
            <v>7620.75</v>
          </cell>
        </row>
        <row r="23">
          <cell r="A23">
            <v>4.0999999999999996</v>
          </cell>
          <cell r="B23" t="str">
            <v xml:space="preserve">Impermeabilizante integral </v>
          </cell>
          <cell r="C23" t="str">
            <v>Kg</v>
          </cell>
          <cell r="D23">
            <v>17000</v>
          </cell>
        </row>
        <row r="24">
          <cell r="A24">
            <v>4.1100000000000003</v>
          </cell>
          <cell r="B24" t="str">
            <v>Acelerante contreto x 5kg</v>
          </cell>
          <cell r="C24" t="str">
            <v>un</v>
          </cell>
          <cell r="D24">
            <v>82300</v>
          </cell>
        </row>
        <row r="25">
          <cell r="A25" t="str">
            <v>4.14</v>
          </cell>
          <cell r="B25" t="str">
            <v>Tratamiento hidrofugo</v>
          </cell>
          <cell r="C25" t="str">
            <v>m2</v>
          </cell>
          <cell r="D25">
            <v>12701.25</v>
          </cell>
        </row>
        <row r="26">
          <cell r="A26" t="str">
            <v>4.15</v>
          </cell>
          <cell r="B26" t="str">
            <v>Anticorrosivo premium</v>
          </cell>
          <cell r="C26" t="str">
            <v xml:space="preserve">Gal </v>
          </cell>
          <cell r="D26">
            <v>45000</v>
          </cell>
        </row>
        <row r="28">
          <cell r="A28" t="str">
            <v>5.4</v>
          </cell>
          <cell r="B28" t="str">
            <v xml:space="preserve">Gravilla de Río lavada </v>
          </cell>
          <cell r="C28" t="str">
            <v>M3</v>
          </cell>
          <cell r="D28">
            <v>86368.5</v>
          </cell>
        </row>
        <row r="29">
          <cell r="A29" t="str">
            <v>5.5</v>
          </cell>
          <cell r="B29" t="str">
            <v>Piedra</v>
          </cell>
          <cell r="C29" t="str">
            <v>m3</v>
          </cell>
          <cell r="D29">
            <v>66046.5</v>
          </cell>
        </row>
        <row r="30">
          <cell r="A30" t="str">
            <v>5.6</v>
          </cell>
          <cell r="B30" t="str">
            <v>Arena lavada</v>
          </cell>
          <cell r="C30" t="str">
            <v>M3</v>
          </cell>
          <cell r="D30">
            <v>80000</v>
          </cell>
        </row>
        <row r="31">
          <cell r="A31">
            <v>5.7</v>
          </cell>
          <cell r="B31" t="str">
            <v>Gravilla</v>
          </cell>
          <cell r="C31" t="str">
            <v>m3</v>
          </cell>
          <cell r="D31">
            <v>130000</v>
          </cell>
        </row>
        <row r="32">
          <cell r="A32" t="str">
            <v>5.10</v>
          </cell>
          <cell r="B32" t="str">
            <v>Arena</v>
          </cell>
          <cell r="C32" t="str">
            <v>m3</v>
          </cell>
          <cell r="D32">
            <v>75000</v>
          </cell>
        </row>
        <row r="33">
          <cell r="A33" t="str">
            <v>5.11</v>
          </cell>
          <cell r="B33" t="str">
            <v>Grava triturada de cantera Ø max 3/4"</v>
          </cell>
          <cell r="C33" t="str">
            <v>m3</v>
          </cell>
          <cell r="D33">
            <v>128000</v>
          </cell>
        </row>
        <row r="34">
          <cell r="A34" t="str">
            <v>5.12</v>
          </cell>
          <cell r="B34" t="str">
            <v>Agua limpia</v>
          </cell>
          <cell r="C34" t="str">
            <v>lt</v>
          </cell>
          <cell r="D34">
            <v>30.483000000000001</v>
          </cell>
        </row>
        <row r="35">
          <cell r="A35" t="str">
            <v>5.14</v>
          </cell>
          <cell r="B35" t="str">
            <v>Material Común (Tierra) de Cantera de Préstamo p/Relleno</v>
          </cell>
          <cell r="C35" t="str">
            <v>M3 suelto</v>
          </cell>
          <cell r="D35">
            <v>20322</v>
          </cell>
        </row>
        <row r="36">
          <cell r="A36" t="str">
            <v>5.15</v>
          </cell>
          <cell r="B36" t="str">
            <v xml:space="preserve">Afirmado Norma INVIAS </v>
          </cell>
          <cell r="C36" t="str">
            <v>M3</v>
          </cell>
          <cell r="D36">
            <v>50805</v>
          </cell>
        </row>
        <row r="37">
          <cell r="A37" t="str">
            <v>5.24</v>
          </cell>
          <cell r="B37" t="str">
            <v xml:space="preserve">Adoquin </v>
          </cell>
          <cell r="C37" t="str">
            <v>m2</v>
          </cell>
          <cell r="D37">
            <v>56901.599999999999</v>
          </cell>
          <cell r="E37">
            <v>8000</v>
          </cell>
        </row>
        <row r="40">
          <cell r="A40" t="str">
            <v>6.2</v>
          </cell>
          <cell r="B40" t="str">
            <v>Acero de Refuerzo 1/2" a 1 1/4" de 420 MPa</v>
          </cell>
          <cell r="C40" t="str">
            <v>Kg</v>
          </cell>
          <cell r="D40">
            <v>5489</v>
          </cell>
        </row>
        <row r="41">
          <cell r="A41" t="str">
            <v>6.4</v>
          </cell>
          <cell r="B41" t="str">
            <v>Alambre de Amarre Cal 18</v>
          </cell>
          <cell r="C41" t="str">
            <v>Kg</v>
          </cell>
          <cell r="D41">
            <v>4572.45</v>
          </cell>
        </row>
        <row r="42">
          <cell r="A42" t="str">
            <v>6.10</v>
          </cell>
          <cell r="B42" t="str">
            <v>Puntilla de cabeza 2"</v>
          </cell>
          <cell r="C42" t="str">
            <v>lb</v>
          </cell>
          <cell r="D42">
            <v>3900</v>
          </cell>
        </row>
        <row r="43">
          <cell r="A43" t="str">
            <v>6.11</v>
          </cell>
          <cell r="B43" t="str">
            <v>Puntilla de cabeza 3"</v>
          </cell>
          <cell r="C43" t="str">
            <v>lb</v>
          </cell>
          <cell r="D43">
            <v>3900</v>
          </cell>
        </row>
        <row r="44">
          <cell r="A44">
            <v>6.12</v>
          </cell>
          <cell r="B44" t="str">
            <v>Acero 60.000 PSI</v>
          </cell>
          <cell r="C44" t="str">
            <v>kg</v>
          </cell>
          <cell r="D44">
            <v>3100</v>
          </cell>
        </row>
        <row r="45">
          <cell r="A45">
            <v>6.13</v>
          </cell>
          <cell r="B45" t="str">
            <v>Platina acero galvanizado 1/2"</v>
          </cell>
          <cell r="C45" t="str">
            <v>ml</v>
          </cell>
          <cell r="D45">
            <v>15200</v>
          </cell>
        </row>
        <row r="46">
          <cell r="A46">
            <v>6.14</v>
          </cell>
          <cell r="B46" t="str">
            <v>Malla Electrosoldada tipo D 131 (15x15 cm x 5 m.m.)</v>
          </cell>
          <cell r="C46" t="str">
            <v>m2</v>
          </cell>
          <cell r="D46">
            <v>12500</v>
          </cell>
        </row>
        <row r="47">
          <cell r="A47">
            <v>6.15</v>
          </cell>
          <cell r="B47" t="str">
            <v>Perfilería metálica</v>
          </cell>
          <cell r="C47" t="str">
            <v>Kg</v>
          </cell>
          <cell r="D47">
            <v>3900</v>
          </cell>
        </row>
        <row r="49">
          <cell r="A49" t="str">
            <v>6.31</v>
          </cell>
          <cell r="B49" t="str">
            <v>Angulo de 1 ¼” x 3/16</v>
          </cell>
          <cell r="C49" t="str">
            <v>m</v>
          </cell>
          <cell r="D49">
            <v>8128.8</v>
          </cell>
        </row>
        <row r="50">
          <cell r="A50" t="str">
            <v>6.32</v>
          </cell>
          <cell r="B50" t="str">
            <v>Acero viga</v>
          </cell>
          <cell r="C50" t="str">
            <v>gl</v>
          </cell>
          <cell r="D50">
            <v>3353.13</v>
          </cell>
        </row>
        <row r="51">
          <cell r="A51" t="str">
            <v>6.33</v>
          </cell>
          <cell r="B51" t="str">
            <v>Tubería acero galvanizado 2"</v>
          </cell>
          <cell r="C51" t="str">
            <v>m</v>
          </cell>
          <cell r="D51">
            <v>15241.5</v>
          </cell>
        </row>
        <row r="52">
          <cell r="A52" t="str">
            <v>6.34</v>
          </cell>
          <cell r="B52" t="str">
            <v>Malla eslabonada para cerramiento</v>
          </cell>
          <cell r="C52" t="str">
            <v>m²</v>
          </cell>
          <cell r="D52">
            <v>28450.799999999999</v>
          </cell>
        </row>
        <row r="53">
          <cell r="A53" t="str">
            <v>6.35</v>
          </cell>
          <cell r="B53" t="str">
            <v>Soldadura 6013</v>
          </cell>
          <cell r="C53" t="str">
            <v>kg</v>
          </cell>
          <cell r="D53">
            <v>8128.8</v>
          </cell>
        </row>
        <row r="54">
          <cell r="A54" t="str">
            <v>6.41</v>
          </cell>
          <cell r="B54" t="str">
            <v xml:space="preserve">Puerta Metallica </v>
          </cell>
          <cell r="C54" t="str">
            <v>m2</v>
          </cell>
          <cell r="D54">
            <v>426762</v>
          </cell>
          <cell r="E54">
            <v>350000</v>
          </cell>
        </row>
        <row r="55">
          <cell r="A55" t="str">
            <v>6.52</v>
          </cell>
          <cell r="B55" t="str">
            <v>Soldadura</v>
          </cell>
          <cell r="C55" t="str">
            <v>kg</v>
          </cell>
          <cell r="D55">
            <v>15100</v>
          </cell>
          <cell r="E55">
            <v>139793</v>
          </cell>
        </row>
        <row r="56">
          <cell r="A56" t="str">
            <v>6.53</v>
          </cell>
          <cell r="B56" t="str">
            <v>Pintura para estructura metálica</v>
          </cell>
          <cell r="C56" t="str">
            <v>gal</v>
          </cell>
          <cell r="D56">
            <v>46000</v>
          </cell>
          <cell r="E56">
            <v>8289</v>
          </cell>
        </row>
        <row r="57">
          <cell r="A57" t="str">
            <v>6.54</v>
          </cell>
          <cell r="B57" t="str">
            <v>Peldaños en 3/4 de FC=420 MPA incluye perforación y anclaje</v>
          </cell>
          <cell r="C57" t="str">
            <v>un</v>
          </cell>
          <cell r="D57">
            <v>2800</v>
          </cell>
        </row>
        <row r="58">
          <cell r="A58" t="str">
            <v>6.55</v>
          </cell>
          <cell r="B58" t="str">
            <v>Lámina Alfajor Cal 15 (3/16")</v>
          </cell>
          <cell r="C58" t="str">
            <v>m2</v>
          </cell>
          <cell r="D58">
            <v>140250</v>
          </cell>
        </row>
        <row r="59">
          <cell r="A59" t="str">
            <v>6.56</v>
          </cell>
          <cell r="B59" t="str">
            <v>Angulo hierro 2 1/2" x 2 1/2" x 3/16"</v>
          </cell>
          <cell r="C59" t="str">
            <v>m</v>
          </cell>
          <cell r="D59">
            <v>23500</v>
          </cell>
        </row>
        <row r="60">
          <cell r="A60" t="str">
            <v>6.57</v>
          </cell>
          <cell r="B60" t="str">
            <v>Equipo de soldadura</v>
          </cell>
          <cell r="C60" t="str">
            <v>Día</v>
          </cell>
          <cell r="D60">
            <v>35665</v>
          </cell>
        </row>
        <row r="62">
          <cell r="A62" t="str">
            <v>10.1</v>
          </cell>
          <cell r="B62" t="str">
            <v>Ensayo de Granulometría de Material para Relleno</v>
          </cell>
          <cell r="C62" t="str">
            <v>Un</v>
          </cell>
          <cell r="D62">
            <v>35563.5</v>
          </cell>
        </row>
        <row r="63">
          <cell r="A63" t="str">
            <v>10.2</v>
          </cell>
          <cell r="B63" t="str">
            <v>Ensayo de Próctor Modificado para Material de Relleno</v>
          </cell>
          <cell r="C63" t="str">
            <v>Un</v>
          </cell>
          <cell r="D63">
            <v>45724.5</v>
          </cell>
        </row>
        <row r="64">
          <cell r="A64" t="str">
            <v>10.4</v>
          </cell>
          <cell r="B64" t="str">
            <v>Ensayo de Densidad en campo p/Compactación de Relleno</v>
          </cell>
          <cell r="C64" t="str">
            <v>Un</v>
          </cell>
          <cell r="D64">
            <v>20322</v>
          </cell>
        </row>
        <row r="65">
          <cell r="A65" t="str">
            <v>10.5</v>
          </cell>
          <cell r="B65" t="str">
            <v>Ensayo de Desgaste en Máquina de los Angeles</v>
          </cell>
          <cell r="C65" t="str">
            <v>Un</v>
          </cell>
          <cell r="D65">
            <v>55885.5</v>
          </cell>
        </row>
        <row r="66">
          <cell r="A66" t="str">
            <v>10.6</v>
          </cell>
          <cell r="B66" t="str">
            <v>Ensayo de Límites de Atterberg</v>
          </cell>
          <cell r="C66" t="str">
            <v>Un</v>
          </cell>
          <cell r="D66">
            <v>30483</v>
          </cell>
        </row>
        <row r="68">
          <cell r="A68" t="str">
            <v>11.1</v>
          </cell>
          <cell r="B68" t="str">
            <v>Alquiler de VibroCompactador tipo Canguro</v>
          </cell>
          <cell r="C68" t="str">
            <v>Día</v>
          </cell>
          <cell r="D68">
            <v>53548.47</v>
          </cell>
        </row>
        <row r="69">
          <cell r="A69" t="str">
            <v>11.2</v>
          </cell>
          <cell r="B69" t="str">
            <v>Alquiler de Vibrocompactador tipo Rana</v>
          </cell>
          <cell r="C69" t="str">
            <v>Día</v>
          </cell>
          <cell r="D69">
            <v>45724.5</v>
          </cell>
        </row>
        <row r="70">
          <cell r="A70" t="str">
            <v>11.3</v>
          </cell>
          <cell r="B70" t="str">
            <v>Formaleta en madera para para cámara cuadrada</v>
          </cell>
          <cell r="C70" t="str">
            <v>Día</v>
          </cell>
          <cell r="D70">
            <v>10050</v>
          </cell>
        </row>
        <row r="71">
          <cell r="A71">
            <v>17.399999999999999</v>
          </cell>
          <cell r="B71" t="str">
            <v>Formaleta metálica para Cámara Circular</v>
          </cell>
          <cell r="C71" t="str">
            <v>Día</v>
          </cell>
          <cell r="D71">
            <v>15241.5</v>
          </cell>
        </row>
        <row r="72">
          <cell r="A72" t="str">
            <v>11.10</v>
          </cell>
          <cell r="B72" t="str">
            <v>Alquiler Mezcladora 1 Saco a Gasolina</v>
          </cell>
          <cell r="C72" t="str">
            <v>Día</v>
          </cell>
          <cell r="D72">
            <v>45724.5</v>
          </cell>
        </row>
        <row r="73">
          <cell r="A73" t="str">
            <v>11.11</v>
          </cell>
          <cell r="B73" t="str">
            <v>Alquiler Vibrador Eléctrico</v>
          </cell>
          <cell r="C73" t="str">
            <v>Día</v>
          </cell>
          <cell r="D73">
            <v>50805</v>
          </cell>
        </row>
        <row r="74">
          <cell r="A74" t="str">
            <v>11.15</v>
          </cell>
          <cell r="B74" t="str">
            <v>Compresor 1 Martillo</v>
          </cell>
          <cell r="C74" t="str">
            <v>Hora</v>
          </cell>
          <cell r="D74">
            <v>60966</v>
          </cell>
        </row>
        <row r="75">
          <cell r="A75" t="str">
            <v>11.17</v>
          </cell>
          <cell r="B75" t="str">
            <v>Retroexcavadora de Oruga tipo Caterpillar E200</v>
          </cell>
          <cell r="C75" t="str">
            <v>Hora</v>
          </cell>
          <cell r="D75">
            <v>187978.5</v>
          </cell>
        </row>
        <row r="76">
          <cell r="A76" t="str">
            <v>11.20</v>
          </cell>
          <cell r="B76" t="str">
            <v>Alquiler Pluma o Grua hasta 1 Ton</v>
          </cell>
          <cell r="C76" t="str">
            <v>dia</v>
          </cell>
          <cell r="D76">
            <v>50805</v>
          </cell>
        </row>
        <row r="77">
          <cell r="A77" t="str">
            <v>11.21</v>
          </cell>
          <cell r="B77" t="str">
            <v xml:space="preserve">Motobomba </v>
          </cell>
          <cell r="C77" t="str">
            <v>Día</v>
          </cell>
          <cell r="D77">
            <v>45724.5</v>
          </cell>
        </row>
        <row r="78">
          <cell r="A78" t="str">
            <v>11.22</v>
          </cell>
          <cell r="B78" t="str">
            <v xml:space="preserve">Equipos-Herramientas para Prueba Hidrostática </v>
          </cell>
          <cell r="C78" t="str">
            <v>Ml</v>
          </cell>
          <cell r="D78">
            <v>2032.2</v>
          </cell>
        </row>
        <row r="79">
          <cell r="A79" t="str">
            <v>11.26</v>
          </cell>
          <cell r="B79" t="str">
            <v>Permiso utilizacion escombreras</v>
          </cell>
          <cell r="C79" t="str">
            <v>M3</v>
          </cell>
          <cell r="D79">
            <v>1016.1</v>
          </cell>
        </row>
        <row r="80">
          <cell r="A80">
            <v>11.27</v>
          </cell>
          <cell r="B80" t="str">
            <v>Alquiler formaleta metálica para vaciado y armado de estructuras</v>
          </cell>
          <cell r="C80" t="str">
            <v>Día</v>
          </cell>
          <cell r="D80">
            <v>20000</v>
          </cell>
        </row>
        <row r="81">
          <cell r="A81">
            <v>11.28</v>
          </cell>
          <cell r="B81" t="str">
            <v>Compresor 1 martillo</v>
          </cell>
          <cell r="C81" t="str">
            <v>hr</v>
          </cell>
          <cell r="D81">
            <v>53600</v>
          </cell>
        </row>
        <row r="82">
          <cell r="A82">
            <v>11.29</v>
          </cell>
          <cell r="B82" t="str">
            <v>Disco de corte pavimento</v>
          </cell>
          <cell r="C82" t="str">
            <v>un</v>
          </cell>
          <cell r="D82">
            <v>250000</v>
          </cell>
        </row>
        <row r="84">
          <cell r="A84" t="str">
            <v>12.1</v>
          </cell>
          <cell r="B84" t="str">
            <v>Transporte Camioneta hasta 1.5 Toneladas</v>
          </cell>
          <cell r="C84" t="str">
            <v>Día</v>
          </cell>
          <cell r="D84">
            <v>147334.5</v>
          </cell>
        </row>
        <row r="85">
          <cell r="A85" t="str">
            <v>12.3</v>
          </cell>
          <cell r="B85" t="str">
            <v xml:space="preserve">Volqueta hasta 12 Ton </v>
          </cell>
          <cell r="C85" t="str">
            <v>Dia</v>
          </cell>
          <cell r="D85">
            <v>490000</v>
          </cell>
        </row>
        <row r="86">
          <cell r="A86">
            <v>12.4</v>
          </cell>
          <cell r="B86" t="str">
            <v>Carrotanque de agua 10000 lts</v>
          </cell>
          <cell r="C86" t="str">
            <v>hr</v>
          </cell>
          <cell r="D86">
            <v>58459.281300000002</v>
          </cell>
        </row>
        <row r="88">
          <cell r="A88" t="str">
            <v>13.2</v>
          </cell>
          <cell r="B88" t="str">
            <v>Durmiente de 4x0,40x0,40 m</v>
          </cell>
          <cell r="C88" t="str">
            <v>Un</v>
          </cell>
          <cell r="D88">
            <v>6096.6</v>
          </cell>
        </row>
        <row r="89">
          <cell r="A89" t="str">
            <v>13.3</v>
          </cell>
          <cell r="B89" t="str">
            <v>Repisa 8x0,4x0,3 m</v>
          </cell>
          <cell r="C89" t="str">
            <v>Un</v>
          </cell>
          <cell r="D89">
            <v>10161</v>
          </cell>
        </row>
        <row r="90">
          <cell r="A90" t="str">
            <v>13.4</v>
          </cell>
          <cell r="B90" t="str">
            <v>Tabla burra 0,30 m* 3 m</v>
          </cell>
          <cell r="C90" t="str">
            <v>Un</v>
          </cell>
          <cell r="D90">
            <v>12000</v>
          </cell>
        </row>
        <row r="91">
          <cell r="A91">
            <v>13.5</v>
          </cell>
          <cell r="B91" t="str">
            <v>Guadua cepa de 5 varas</v>
          </cell>
          <cell r="C91" t="str">
            <v>un</v>
          </cell>
          <cell r="D91">
            <v>3400</v>
          </cell>
        </row>
        <row r="92">
          <cell r="A92">
            <v>13.6</v>
          </cell>
          <cell r="B92" t="str">
            <v>Telera 20 cmx4cmx3m</v>
          </cell>
          <cell r="C92" t="str">
            <v>m</v>
          </cell>
          <cell r="D92">
            <v>8060.7213000000002</v>
          </cell>
        </row>
        <row r="93">
          <cell r="A93">
            <v>13.7</v>
          </cell>
          <cell r="B93" t="str">
            <v>Tablero de 1.40 x 0.7</v>
          </cell>
          <cell r="C93" t="str">
            <v>un</v>
          </cell>
          <cell r="D93">
            <v>20000</v>
          </cell>
        </row>
        <row r="94">
          <cell r="A94">
            <v>13.8</v>
          </cell>
          <cell r="B94" t="str">
            <v>Varillon de sajo 0.025x0.04x2.8 m</v>
          </cell>
          <cell r="C94" t="str">
            <v>un</v>
          </cell>
          <cell r="D94">
            <v>2200</v>
          </cell>
        </row>
        <row r="95">
          <cell r="A95">
            <v>13.9</v>
          </cell>
          <cell r="B95" t="str">
            <v>Cuartón 2*4 pulg</v>
          </cell>
          <cell r="C95" t="str">
            <v>m</v>
          </cell>
          <cell r="D95">
            <v>7781</v>
          </cell>
        </row>
        <row r="96">
          <cell r="A96">
            <v>13.1</v>
          </cell>
          <cell r="B96" t="str">
            <v>Paral corto 2,80 m taco metálico</v>
          </cell>
          <cell r="C96" t="str">
            <v>día</v>
          </cell>
          <cell r="D96">
            <v>188</v>
          </cell>
        </row>
        <row r="98">
          <cell r="A98" t="str">
            <v>13.10</v>
          </cell>
          <cell r="B98" t="str">
            <v>Entibado provisional con madera en zanjas (3 usos)</v>
          </cell>
          <cell r="C98" t="str">
            <v>m2</v>
          </cell>
          <cell r="D98">
            <v>8636.85</v>
          </cell>
        </row>
        <row r="99">
          <cell r="A99" t="str">
            <v>13.11</v>
          </cell>
          <cell r="B99" t="str">
            <v>Formaleta para superficies en concreto</v>
          </cell>
          <cell r="C99" t="str">
            <v>m2</v>
          </cell>
          <cell r="D99">
            <v>25402.5</v>
          </cell>
        </row>
        <row r="100">
          <cell r="A100" t="str">
            <v>13.12</v>
          </cell>
          <cell r="B100" t="str">
            <v xml:space="preserve">Formaleta para construccion elementos en concreto </v>
          </cell>
          <cell r="C100" t="str">
            <v>un</v>
          </cell>
          <cell r="D100">
            <v>8636.85</v>
          </cell>
        </row>
        <row r="101">
          <cell r="D101">
            <v>0</v>
          </cell>
        </row>
        <row r="102">
          <cell r="A102" t="str">
            <v>14.3</v>
          </cell>
          <cell r="B102" t="str">
            <v>Cinta Junta en PVC 22 cm</v>
          </cell>
          <cell r="C102" t="str">
            <v>m</v>
          </cell>
          <cell r="D102">
            <v>37290.870000000003</v>
          </cell>
        </row>
        <row r="103">
          <cell r="A103" t="str">
            <v>14.4</v>
          </cell>
          <cell r="B103" t="str">
            <v>Cinta Junta en PVC 15 cm</v>
          </cell>
          <cell r="C103" t="str">
            <v>m</v>
          </cell>
          <cell r="D103">
            <v>33531.300000000003</v>
          </cell>
        </row>
        <row r="104">
          <cell r="D104">
            <v>0</v>
          </cell>
        </row>
        <row r="105">
          <cell r="A105" t="str">
            <v>20.1.1</v>
          </cell>
          <cell r="B105" t="str">
            <v>Tubería Pvc Drenaje 65 m.m. (3")</v>
          </cell>
          <cell r="C105" t="str">
            <v>Ml</v>
          </cell>
          <cell r="D105">
            <v>18797.849999999999</v>
          </cell>
        </row>
        <row r="106">
          <cell r="A106" t="str">
            <v>20.1.2</v>
          </cell>
          <cell r="B106" t="str">
            <v>Tubería Pvc Drenaje 100 m.m.</v>
          </cell>
          <cell r="C106" t="str">
            <v>Ml</v>
          </cell>
          <cell r="D106">
            <v>32921.64</v>
          </cell>
        </row>
        <row r="107">
          <cell r="A107" t="str">
            <v>20.1.3</v>
          </cell>
          <cell r="B107" t="str">
            <v xml:space="preserve">Tubería Pvc Sanitaria 3" </v>
          </cell>
          <cell r="C107" t="str">
            <v>Ml</v>
          </cell>
          <cell r="D107">
            <v>13667</v>
          </cell>
        </row>
        <row r="108">
          <cell r="A108" t="str">
            <v>20.1.4</v>
          </cell>
          <cell r="B108" t="str">
            <v xml:space="preserve">Tubería Pvc Sanitaria 2" </v>
          </cell>
          <cell r="C108" t="str">
            <v>Ml</v>
          </cell>
          <cell r="D108">
            <v>12491</v>
          </cell>
        </row>
        <row r="109">
          <cell r="A109" t="str">
            <v>20.1.5</v>
          </cell>
          <cell r="B109" t="str">
            <v>Tubería Pvc Alcantarillado doble pared union mecanica 150 m.m. (6")</v>
          </cell>
          <cell r="C109" t="str">
            <v>Ml</v>
          </cell>
          <cell r="D109">
            <v>39144.851666666669</v>
          </cell>
        </row>
        <row r="110">
          <cell r="A110" t="str">
            <v>20.4</v>
          </cell>
          <cell r="B110" t="str">
            <v>Tubería Pvc Alcantarillado doble pared union mecanica 250 m.m. (10")</v>
          </cell>
          <cell r="C110" t="str">
            <v>Ml</v>
          </cell>
          <cell r="D110">
            <v>77800</v>
          </cell>
        </row>
        <row r="111">
          <cell r="A111">
            <v>20.2</v>
          </cell>
          <cell r="B111" t="str">
            <v xml:space="preserve">Tubería PEAD PE 100 PN 16 200 mm </v>
          </cell>
          <cell r="C111" t="str">
            <v>ml</v>
          </cell>
          <cell r="D111">
            <v>222041.50499999998</v>
          </cell>
        </row>
        <row r="112">
          <cell r="A112" t="str">
            <v>20.9.2</v>
          </cell>
          <cell r="B112" t="str">
            <v>Tubería Pvc Alcantarillado doble pared union mecanica  680 m.m. (27")</v>
          </cell>
          <cell r="C112" t="str">
            <v>Ml</v>
          </cell>
          <cell r="D112">
            <v>515162.7</v>
          </cell>
        </row>
        <row r="113">
          <cell r="A113" t="str">
            <v>20.29</v>
          </cell>
          <cell r="B113" t="str">
            <v>Acondicionador de Superficie</v>
          </cell>
          <cell r="C113" t="str">
            <v>Un</v>
          </cell>
          <cell r="D113">
            <v>76207.5</v>
          </cell>
        </row>
        <row r="114">
          <cell r="A114">
            <v>20.3</v>
          </cell>
          <cell r="B114" t="str">
            <v xml:space="preserve">Adhesivo Novafort o similar </v>
          </cell>
          <cell r="C114" t="str">
            <v>un</v>
          </cell>
          <cell r="D114">
            <v>76207.5</v>
          </cell>
        </row>
        <row r="115">
          <cell r="A115">
            <v>20.5</v>
          </cell>
          <cell r="B115" t="str">
            <v>Termofusión tubería PEAD 200 mm</v>
          </cell>
          <cell r="C115" t="str">
            <v>ml</v>
          </cell>
          <cell r="D115">
            <v>71000</v>
          </cell>
        </row>
        <row r="116">
          <cell r="A116">
            <v>20.6</v>
          </cell>
          <cell r="B116" t="str">
            <v>Termofusión Punto</v>
          </cell>
          <cell r="C116" t="str">
            <v>un</v>
          </cell>
          <cell r="D116">
            <v>152567</v>
          </cell>
        </row>
        <row r="118">
          <cell r="A118" t="str">
            <v>21.1</v>
          </cell>
          <cell r="B118" t="str">
            <v xml:space="preserve">Chapaleta de  Ø 10" </v>
          </cell>
          <cell r="C118" t="str">
            <v>Un</v>
          </cell>
          <cell r="D118">
            <v>1930590</v>
          </cell>
        </row>
        <row r="119">
          <cell r="A119" t="str">
            <v>21.21</v>
          </cell>
          <cell r="B119" t="str">
            <v>Tanque digestor de lodos cilindrico en PRFV, d=2,65m, h=2,72m, V= 15m3. Incluye manhole con tapa d=0,53m, válvula manual de cortina 3" lateral para clarificado, valvula manual 3" para descarga de fondo</v>
          </cell>
          <cell r="C119" t="str">
            <v>Un</v>
          </cell>
          <cell r="D119">
            <v>14225400</v>
          </cell>
          <cell r="E119">
            <v>10000000</v>
          </cell>
        </row>
        <row r="120">
          <cell r="A120" t="str">
            <v>21.30</v>
          </cell>
          <cell r="B120" t="str">
            <v>Vertedero en lámina A36 3/16"</v>
          </cell>
          <cell r="C120" t="str">
            <v>m</v>
          </cell>
          <cell r="D120">
            <v>177654.924</v>
          </cell>
          <cell r="E120">
            <v>145700</v>
          </cell>
        </row>
        <row r="121">
          <cell r="A121" t="str">
            <v>21.31</v>
          </cell>
          <cell r="B121" t="str">
            <v>Bafle en lámina 3/16"</v>
          </cell>
          <cell r="C121" t="str">
            <v>m</v>
          </cell>
          <cell r="D121">
            <v>70720.56</v>
          </cell>
          <cell r="E121">
            <v>58000</v>
          </cell>
        </row>
        <row r="122">
          <cell r="A122" t="str">
            <v>21.32</v>
          </cell>
          <cell r="B122" t="str">
            <v>Pernos de anclaje</v>
          </cell>
          <cell r="C122" t="str">
            <v>ud</v>
          </cell>
          <cell r="D122">
            <v>6096.6</v>
          </cell>
          <cell r="E122">
            <v>5000</v>
          </cell>
        </row>
        <row r="123">
          <cell r="A123" t="str">
            <v>21.33</v>
          </cell>
          <cell r="B123" t="str">
            <v>Platina en hierro de 1/8" x 2"</v>
          </cell>
          <cell r="C123" t="str">
            <v>m</v>
          </cell>
          <cell r="D123">
            <v>5852.7359999999999</v>
          </cell>
          <cell r="E123">
            <v>4800</v>
          </cell>
        </row>
        <row r="124">
          <cell r="A124" t="str">
            <v>21.34</v>
          </cell>
          <cell r="B124" t="str">
            <v>Rejilla Manual para Solidos Finos</v>
          </cell>
          <cell r="C124" t="str">
            <v>m</v>
          </cell>
          <cell r="D124">
            <v>182898</v>
          </cell>
          <cell r="E124">
            <v>150000</v>
          </cell>
        </row>
        <row r="125">
          <cell r="A125" t="str">
            <v>21.35</v>
          </cell>
          <cell r="B125" t="str">
            <v>Rejilla Manual para Solidos Gruesas</v>
          </cell>
          <cell r="C125" t="str">
            <v>m</v>
          </cell>
          <cell r="D125">
            <v>182898</v>
          </cell>
          <cell r="E125">
            <v>150000</v>
          </cell>
        </row>
        <row r="126">
          <cell r="A126" t="str">
            <v>21.41</v>
          </cell>
          <cell r="B126" t="str">
            <v xml:space="preserve">Suministro e instalacion de canaleta de recoleccion PRFV </v>
          </cell>
          <cell r="C126" t="str">
            <v>ml</v>
          </cell>
          <cell r="D126">
            <v>381891.02399999998</v>
          </cell>
          <cell r="E126">
            <v>313200</v>
          </cell>
        </row>
        <row r="127">
          <cell r="A127" t="str">
            <v>21.42</v>
          </cell>
          <cell r="B127" t="str">
            <v>Suministro e instalacion de perfiles en C  en PRFV para la soporteria</v>
          </cell>
          <cell r="C127" t="str">
            <v>ml</v>
          </cell>
          <cell r="D127">
            <v>42676.2</v>
          </cell>
          <cell r="E127">
            <v>35000</v>
          </cell>
        </row>
        <row r="128">
          <cell r="A128" t="str">
            <v>21.43</v>
          </cell>
          <cell r="B128" t="str">
            <v>Compuerta PRFV tipo guillotina 0.6m de ancho por 0.7 m de alto</v>
          </cell>
          <cell r="C128" t="str">
            <v>un</v>
          </cell>
          <cell r="D128">
            <v>473620</v>
          </cell>
        </row>
        <row r="129">
          <cell r="A129">
            <v>21.44</v>
          </cell>
          <cell r="B129" t="str">
            <v>Compuerta PRFV tipo guillotina 0.20m de ancho por 0.9m de alto</v>
          </cell>
          <cell r="C129" t="str">
            <v>un</v>
          </cell>
          <cell r="D129">
            <v>235000</v>
          </cell>
        </row>
        <row r="130">
          <cell r="A130" t="str">
            <v>21.46</v>
          </cell>
          <cell r="B130" t="str">
            <v xml:space="preserve">Valvula de cortina de bronce Ø 2" </v>
          </cell>
          <cell r="C130" t="str">
            <v>Un</v>
          </cell>
          <cell r="D130">
            <v>254025</v>
          </cell>
          <cell r="E130">
            <v>174000</v>
          </cell>
        </row>
        <row r="131">
          <cell r="A131" t="str">
            <v>21.47</v>
          </cell>
          <cell r="B131" t="str">
            <v xml:space="preserve">Valvula de cortina de bronce Ø 3" </v>
          </cell>
          <cell r="C131" t="str">
            <v>Un</v>
          </cell>
          <cell r="D131">
            <v>779348.7</v>
          </cell>
          <cell r="E131">
            <v>417600</v>
          </cell>
        </row>
        <row r="132">
          <cell r="A132" t="str">
            <v>21.60</v>
          </cell>
          <cell r="B132" t="str">
            <v>Valvula de Compuerta Ø 8" sello bronce</v>
          </cell>
          <cell r="C132" t="str">
            <v>Un</v>
          </cell>
          <cell r="D132">
            <v>1828980</v>
          </cell>
          <cell r="E132">
            <v>1500000</v>
          </cell>
        </row>
        <row r="133">
          <cell r="A133" t="str">
            <v>21.61</v>
          </cell>
          <cell r="B133" t="str">
            <v>Valvula de Compuerta Ø 10" sello bronce</v>
          </cell>
          <cell r="C133" t="str">
            <v>Un</v>
          </cell>
          <cell r="D133">
            <v>3414096</v>
          </cell>
          <cell r="E133">
            <v>2800000</v>
          </cell>
        </row>
        <row r="134">
          <cell r="A134" t="str">
            <v>21.68</v>
          </cell>
          <cell r="B134" t="str">
            <v>Valvula de Compuerta Ø 20" sello bronce</v>
          </cell>
          <cell r="C134" t="str">
            <v>Un</v>
          </cell>
          <cell r="D134">
            <v>20728440</v>
          </cell>
          <cell r="E134">
            <v>17000000</v>
          </cell>
        </row>
        <row r="135">
          <cell r="A135" t="str">
            <v>21.75</v>
          </cell>
          <cell r="B135" t="str">
            <v>Soporte Vastago</v>
          </cell>
          <cell r="C135" t="str">
            <v>Un</v>
          </cell>
          <cell r="D135">
            <v>424323.36</v>
          </cell>
          <cell r="E135">
            <v>348000</v>
          </cell>
        </row>
        <row r="136">
          <cell r="A136" t="str">
            <v>21.76</v>
          </cell>
          <cell r="B136" t="str">
            <v xml:space="preserve">Vastago </v>
          </cell>
          <cell r="C136" t="str">
            <v>ml</v>
          </cell>
          <cell r="D136">
            <v>636485.03999999992</v>
          </cell>
          <cell r="E136">
            <v>521999.99999999994</v>
          </cell>
        </row>
        <row r="137">
          <cell r="A137" t="str">
            <v>21.77</v>
          </cell>
          <cell r="B137" t="str">
            <v>Rueda de manejo</v>
          </cell>
          <cell r="C137" t="str">
            <v>Un</v>
          </cell>
          <cell r="D137">
            <v>130125.83039999998</v>
          </cell>
          <cell r="E137">
            <v>106719.99999999999</v>
          </cell>
        </row>
        <row r="138">
          <cell r="A138" t="str">
            <v>21.94</v>
          </cell>
          <cell r="B138" t="str">
            <v xml:space="preserve">Valvula de Cheque de  Ø 3" </v>
          </cell>
          <cell r="C138" t="str">
            <v>Un</v>
          </cell>
          <cell r="D138">
            <v>659115.61919999996</v>
          </cell>
          <cell r="E138">
            <v>540560</v>
          </cell>
        </row>
        <row r="139">
          <cell r="A139">
            <v>21101</v>
          </cell>
          <cell r="B139" t="str">
            <v xml:space="preserve">Valvula de Cheque de  Ø 20" </v>
          </cell>
          <cell r="C139" t="str">
            <v>Un</v>
          </cell>
          <cell r="D139">
            <v>25605720</v>
          </cell>
          <cell r="E139">
            <v>21000000</v>
          </cell>
        </row>
        <row r="140">
          <cell r="A140">
            <v>21103</v>
          </cell>
          <cell r="B140" t="str">
            <v>Valvula de Ventosa de  Ø 3" HD</v>
          </cell>
          <cell r="C140" t="str">
            <v>Un</v>
          </cell>
          <cell r="D140">
            <v>3861180</v>
          </cell>
          <cell r="E140">
            <v>556800</v>
          </cell>
        </row>
        <row r="141">
          <cell r="A141">
            <v>21201</v>
          </cell>
          <cell r="B141" t="str">
            <v xml:space="preserve">Válvula mariposa  Ø 3" </v>
          </cell>
          <cell r="C141" t="str">
            <v>Un</v>
          </cell>
          <cell r="D141">
            <v>386118</v>
          </cell>
        </row>
        <row r="142">
          <cell r="A142">
            <v>21202</v>
          </cell>
          <cell r="B142" t="str">
            <v>Niple pasamuro 8" HD  ELX B Z=0,2 L=0,6</v>
          </cell>
          <cell r="C142" t="str">
            <v>un</v>
          </cell>
          <cell r="D142">
            <v>350250</v>
          </cell>
        </row>
        <row r="145">
          <cell r="D145">
            <v>0</v>
          </cell>
        </row>
        <row r="146">
          <cell r="A146" t="str">
            <v>22.1</v>
          </cell>
          <cell r="B146" t="str">
            <v>Cubierta en teja Ajozinc  2,15 x 0,83 m</v>
          </cell>
          <cell r="C146" t="str">
            <v>Un</v>
          </cell>
          <cell r="D146">
            <v>40644</v>
          </cell>
        </row>
        <row r="147">
          <cell r="A147" t="str">
            <v>22.3</v>
          </cell>
          <cell r="B147" t="str">
            <v>Teja Translucida No.4</v>
          </cell>
          <cell r="C147" t="str">
            <v>M2</v>
          </cell>
          <cell r="D147">
            <v>40644</v>
          </cell>
        </row>
        <row r="148">
          <cell r="A148" t="str">
            <v>22.4</v>
          </cell>
          <cell r="B148" t="str">
            <v>Ganchos para teja ondulada</v>
          </cell>
          <cell r="C148" t="str">
            <v>UN</v>
          </cell>
          <cell r="D148">
            <v>558.85500000000002</v>
          </cell>
        </row>
        <row r="149">
          <cell r="D149">
            <v>0</v>
          </cell>
        </row>
        <row r="150">
          <cell r="A150" t="str">
            <v>23.5.2</v>
          </cell>
          <cell r="B150" t="str">
            <v>Tubería para flujo a presión unión mecanica 200 PSI de 3"</v>
          </cell>
          <cell r="C150" t="str">
            <v>Ml</v>
          </cell>
          <cell r="D150">
            <v>20322</v>
          </cell>
          <cell r="E150">
            <v>21.666666666666668</v>
          </cell>
        </row>
        <row r="151">
          <cell r="A151" t="str">
            <v>23.5.4</v>
          </cell>
          <cell r="B151" t="str">
            <v>Tubería para flujo a presión unión mecanica 200 PSI de 6"</v>
          </cell>
          <cell r="C151" t="str">
            <v>Ml</v>
          </cell>
          <cell r="D151">
            <v>71127</v>
          </cell>
          <cell r="E151">
            <v>78</v>
          </cell>
        </row>
        <row r="152">
          <cell r="A152" t="str">
            <v>23.5.56</v>
          </cell>
          <cell r="B152" t="str">
            <v>Tubería para flujo a presión unión mecanica 100 PSI 20"</v>
          </cell>
          <cell r="C152" t="str">
            <v>Ml</v>
          </cell>
          <cell r="D152">
            <v>387134.1</v>
          </cell>
          <cell r="E152">
            <v>283620</v>
          </cell>
        </row>
        <row r="153">
          <cell r="A153" t="str">
            <v>23.6.1</v>
          </cell>
          <cell r="B153" t="str">
            <v>Tuberia HG 4" Incluye accesorios</v>
          </cell>
          <cell r="C153" t="str">
            <v>Ml</v>
          </cell>
          <cell r="D153">
            <v>81288</v>
          </cell>
          <cell r="E153">
            <v>66666.666666666672</v>
          </cell>
        </row>
        <row r="154">
          <cell r="A154" t="str">
            <v>23.6.2</v>
          </cell>
          <cell r="B154" t="str">
            <v>Tuberia HG 3" Incluye accesorios</v>
          </cell>
          <cell r="C154" t="str">
            <v>Ml</v>
          </cell>
          <cell r="D154">
            <v>60966</v>
          </cell>
          <cell r="E154">
            <v>50000</v>
          </cell>
        </row>
        <row r="155">
          <cell r="A155" t="str">
            <v>23.7.5</v>
          </cell>
          <cell r="B155" t="str">
            <v>Tuberia acero al carbon 20"</v>
          </cell>
          <cell r="C155" t="str">
            <v>ml</v>
          </cell>
          <cell r="D155">
            <v>1097388</v>
          </cell>
          <cell r="E155">
            <v>900000</v>
          </cell>
        </row>
        <row r="156">
          <cell r="A156" t="str">
            <v>23.7.6</v>
          </cell>
          <cell r="B156" t="str">
            <v>Tubería PVC sanitaria 4"</v>
          </cell>
          <cell r="C156" t="str">
            <v>ml</v>
          </cell>
          <cell r="D156">
            <v>18069</v>
          </cell>
        </row>
        <row r="158">
          <cell r="A158" t="str">
            <v>24.16</v>
          </cell>
          <cell r="B158" t="str">
            <v>Lubricante para Tubería  Unión Platino, Biaxial (Tarro de 4 Kg)</v>
          </cell>
          <cell r="C158" t="str">
            <v>Kg</v>
          </cell>
          <cell r="D158">
            <v>132093</v>
          </cell>
        </row>
        <row r="160">
          <cell r="A160">
            <v>25.1</v>
          </cell>
          <cell r="B160" t="str">
            <v>Tee reducida 200 mm x 100 mm (8"x4")</v>
          </cell>
          <cell r="C160" t="str">
            <v>un</v>
          </cell>
          <cell r="D160">
            <v>1295732</v>
          </cell>
        </row>
        <row r="161">
          <cell r="A161">
            <v>25.2</v>
          </cell>
          <cell r="B161" t="str">
            <v>Válvula de compuerta elástica Ø 4" 100 mm vástago no ascendente</v>
          </cell>
          <cell r="C161" t="str">
            <v>un</v>
          </cell>
          <cell r="D161">
            <v>985200</v>
          </cell>
        </row>
        <row r="162">
          <cell r="A162">
            <v>25.3</v>
          </cell>
          <cell r="B162" t="str">
            <v>Portaflanche PEAD PE 100 PN 16 200 mm (8")</v>
          </cell>
          <cell r="C162" t="str">
            <v>un</v>
          </cell>
          <cell r="D162">
            <v>155628</v>
          </cell>
        </row>
        <row r="163">
          <cell r="A163">
            <v>25.4</v>
          </cell>
          <cell r="B163" t="str">
            <v>Brida loca HD 8" 200 mm</v>
          </cell>
          <cell r="C163" t="str">
            <v>un</v>
          </cell>
          <cell r="D163">
            <v>133280</v>
          </cell>
        </row>
        <row r="164">
          <cell r="A164">
            <v>25.5</v>
          </cell>
          <cell r="B164" t="str">
            <v>Juego de tornillería y empaques Delta mks</v>
          </cell>
          <cell r="C164" t="str">
            <v xml:space="preserve">un </v>
          </cell>
          <cell r="D164">
            <v>110250</v>
          </cell>
        </row>
        <row r="165">
          <cell r="A165">
            <v>25.7</v>
          </cell>
          <cell r="B165" t="str">
            <v>Bloque mamposteria e=0.12m</v>
          </cell>
          <cell r="C165" t="str">
            <v>un</v>
          </cell>
          <cell r="D165">
            <v>2235.42</v>
          </cell>
        </row>
        <row r="166">
          <cell r="A166">
            <v>26121</v>
          </cell>
          <cell r="B166" t="str">
            <v>Tee partida 20" a 3" bridada</v>
          </cell>
          <cell r="C166" t="str">
            <v>Un</v>
          </cell>
          <cell r="D166">
            <v>3149910</v>
          </cell>
        </row>
        <row r="167">
          <cell r="A167">
            <v>26.122</v>
          </cell>
          <cell r="B167" t="str">
            <v>Elementos de seguridad trabajo en altura</v>
          </cell>
          <cell r="C167" t="str">
            <v>hr</v>
          </cell>
          <cell r="D167">
            <v>10161</v>
          </cell>
        </row>
        <row r="168">
          <cell r="A168">
            <v>26.123000000000001</v>
          </cell>
          <cell r="B168" t="str">
            <v>Silla Yee 250x 160 inc amarras y adhesivo</v>
          </cell>
          <cell r="C168" t="str">
            <v>un</v>
          </cell>
          <cell r="D168">
            <v>149366.70000000001</v>
          </cell>
        </row>
        <row r="169">
          <cell r="A169">
            <v>26.123999999999999</v>
          </cell>
          <cell r="B169" t="str">
            <v>Entibado provisional con madera en zanjas (3 usos)</v>
          </cell>
          <cell r="C169" t="str">
            <v>m2</v>
          </cell>
          <cell r="D169">
            <v>9348.1200000000008</v>
          </cell>
        </row>
        <row r="170">
          <cell r="A170">
            <v>26.125</v>
          </cell>
          <cell r="B170" t="str">
            <v>Puntales</v>
          </cell>
          <cell r="C170" t="str">
            <v>ml</v>
          </cell>
          <cell r="D170">
            <v>2540.25</v>
          </cell>
        </row>
        <row r="171">
          <cell r="A171">
            <v>26.126000000000001</v>
          </cell>
          <cell r="B171" t="str">
            <v>Volqueta (sobreacarreo de materiales)</v>
          </cell>
          <cell r="C171" t="str">
            <v>m3/km</v>
          </cell>
          <cell r="D171">
            <v>1117.71</v>
          </cell>
        </row>
        <row r="172">
          <cell r="A172">
            <v>26.126999999999999</v>
          </cell>
          <cell r="B172" t="str">
            <v>Acarreo interno</v>
          </cell>
          <cell r="C172" t="str">
            <v>m3</v>
          </cell>
          <cell r="D172">
            <v>1700</v>
          </cell>
        </row>
        <row r="173">
          <cell r="A173">
            <v>26.128</v>
          </cell>
          <cell r="B173" t="str">
            <v>Transporte en camioneta hasta 1.5 toneladas</v>
          </cell>
          <cell r="C173" t="str">
            <v>Día</v>
          </cell>
          <cell r="D173">
            <v>142254</v>
          </cell>
        </row>
        <row r="174">
          <cell r="A174">
            <v>26.129000000000001</v>
          </cell>
          <cell r="B174" t="str">
            <v>Transporte fuente de material pétreo hasta sector Alegrías</v>
          </cell>
          <cell r="C174" t="str">
            <v>m3</v>
          </cell>
          <cell r="D174">
            <v>72000</v>
          </cell>
        </row>
        <row r="175">
          <cell r="A175">
            <v>27</v>
          </cell>
          <cell r="B175" t="str">
            <v>Valla general del proyecto (4.0x2.0 mt)</v>
          </cell>
          <cell r="C175" t="str">
            <v>un</v>
          </cell>
          <cell r="D175">
            <v>488744.1</v>
          </cell>
        </row>
        <row r="176">
          <cell r="A176">
            <v>27.1</v>
          </cell>
          <cell r="B176" t="str">
            <v>Señal Preventiva/Reglamentaria</v>
          </cell>
          <cell r="C176" t="str">
            <v>un</v>
          </cell>
          <cell r="D176">
            <v>162576</v>
          </cell>
        </row>
        <row r="177">
          <cell r="D177">
            <v>0</v>
          </cell>
        </row>
        <row r="178">
          <cell r="A178">
            <v>28</v>
          </cell>
          <cell r="B178" t="str">
            <v>Concreto Clase II (21 Mpa)  Producido en Obra</v>
          </cell>
          <cell r="C178" t="str">
            <v>m3</v>
          </cell>
          <cell r="D178">
            <v>411635</v>
          </cell>
        </row>
        <row r="179">
          <cell r="A179">
            <v>28.1</v>
          </cell>
          <cell r="B179" t="str">
            <v>Concreto 28 Mpa  Producido en Obra</v>
          </cell>
          <cell r="C179" t="str">
            <v>m3</v>
          </cell>
          <cell r="D179">
            <v>441697</v>
          </cell>
        </row>
        <row r="180">
          <cell r="A180">
            <v>28.2</v>
          </cell>
          <cell r="B180" t="str">
            <v>Concreto  premezclado Clase II (21 Mpa)  Producido en Obra</v>
          </cell>
          <cell r="C180" t="str">
            <v>m3</v>
          </cell>
          <cell r="D180">
            <v>362560</v>
          </cell>
        </row>
        <row r="181">
          <cell r="A181">
            <v>28.3</v>
          </cell>
          <cell r="B181" t="str">
            <v xml:space="preserve">Concreto hidráulico para pavimento MR 42 KG/CM2 </v>
          </cell>
          <cell r="C181" t="str">
            <v>m3</v>
          </cell>
          <cell r="D181">
            <v>439396</v>
          </cell>
        </row>
        <row r="183">
          <cell r="A183">
            <v>29.1</v>
          </cell>
          <cell r="B183" t="str">
            <v>Termometro Laser (No Invasivo), para toma y registro de temperatura diaria a cada trabajador.</v>
          </cell>
          <cell r="C183" t="str">
            <v>Ud</v>
          </cell>
          <cell r="D183">
            <v>356651.1</v>
          </cell>
        </row>
        <row r="184">
          <cell r="A184">
            <v>29.2</v>
          </cell>
          <cell r="B184" t="str">
            <v>Aspersor (Fumigador cacorro de espalda 20 litros)</v>
          </cell>
          <cell r="C184" t="str">
            <v>Ud</v>
          </cell>
          <cell r="D184">
            <v>199460.43</v>
          </cell>
        </row>
        <row r="185">
          <cell r="A185">
            <v>29.3</v>
          </cell>
          <cell r="B185" t="str">
            <v>Caneca de pedal</v>
          </cell>
          <cell r="C185" t="str">
            <v>Ud</v>
          </cell>
          <cell r="D185">
            <v>81897.66</v>
          </cell>
        </row>
        <row r="186">
          <cell r="A186">
            <v>29.4</v>
          </cell>
          <cell r="B186" t="str">
            <v>Pendones informativos  (Zona desinfección herramienta, Zona lavado de manos, zona de toma de temperatura, Zona toma juramentada de no sintomas gripales o fiebres)</v>
          </cell>
          <cell r="C186" t="str">
            <v>Ud</v>
          </cell>
          <cell r="D186">
            <v>101711.61</v>
          </cell>
        </row>
        <row r="187">
          <cell r="A187">
            <v>29.5</v>
          </cell>
          <cell r="B187" t="str">
            <v>Jabon en barra</v>
          </cell>
          <cell r="C187" t="str">
            <v>Ud</v>
          </cell>
          <cell r="D187">
            <v>2113.4879999999998</v>
          </cell>
        </row>
        <row r="188">
          <cell r="A188">
            <v>29.6</v>
          </cell>
          <cell r="B188" t="str">
            <v xml:space="preserve">Toalla de secado de manos </v>
          </cell>
          <cell r="C188" t="str">
            <v>Ud</v>
          </cell>
          <cell r="D188">
            <v>112.27905</v>
          </cell>
        </row>
        <row r="189">
          <cell r="A189">
            <v>29.7</v>
          </cell>
          <cell r="B189" t="str">
            <v>Tapabocas 1 cada 3 horas, normatizados</v>
          </cell>
          <cell r="C189" t="str">
            <v>Ud</v>
          </cell>
          <cell r="D189">
            <v>2113.4879999999998</v>
          </cell>
        </row>
        <row r="190">
          <cell r="A190">
            <v>29.8</v>
          </cell>
          <cell r="B190" t="str">
            <v>Gafas  bioseguridad</v>
          </cell>
          <cell r="C190" t="str">
            <v>Ud</v>
          </cell>
          <cell r="D190">
            <v>8982.3240000000005</v>
          </cell>
        </row>
        <row r="191">
          <cell r="A191">
            <v>29.9</v>
          </cell>
          <cell r="B191" t="str">
            <v>Amonio para aspersión en trabajdor, areas de trabajo y herramienta y equipos, y elementos de protección (gafas y casco)</v>
          </cell>
          <cell r="C191" t="str">
            <v>litro</v>
          </cell>
          <cell r="D191">
            <v>46232.55</v>
          </cell>
        </row>
        <row r="192">
          <cell r="A192">
            <v>30</v>
          </cell>
          <cell r="B192" t="str">
            <v>Papeleria (Registro diario temperatura, declaración juramenta de no sintomas de gripe o manifestación de fiebre o relación con personas que presente estos sintomas y todos la información acorde al protocolo establecido). Incluye volante informativo para cada trabajador lleve a su familia 3 volantes,</v>
          </cell>
          <cell r="C192" t="str">
            <v>gl</v>
          </cell>
          <cell r="D192">
            <v>264.18599999999998</v>
          </cell>
        </row>
        <row r="193">
          <cell r="A193">
            <v>30.1</v>
          </cell>
          <cell r="B193" t="str">
            <v>Bolsa para disposición de residuos</v>
          </cell>
          <cell r="C193" t="str">
            <v>Ud</v>
          </cell>
          <cell r="D193">
            <v>198.1395</v>
          </cell>
        </row>
        <row r="194">
          <cell r="A194">
            <v>30.2</v>
          </cell>
          <cell r="B194" t="str">
            <v xml:space="preserve">Tiempo no productivo para lavado de manos, elaboración de encuesta, desinfección de herramienta y recibo de charlas </v>
          </cell>
          <cell r="C194" t="str">
            <v>Hora</v>
          </cell>
          <cell r="D194">
            <v>5679.9989999999998</v>
          </cell>
        </row>
        <row r="195">
          <cell r="A195" t="str">
            <v>30.3</v>
          </cell>
          <cell r="B195" t="str">
            <v>AroTapa y tapa Hierro Ductil D=0,60 m</v>
          </cell>
          <cell r="C195" t="str">
            <v>Un</v>
          </cell>
          <cell r="D195">
            <v>594418.5</v>
          </cell>
        </row>
        <row r="199">
          <cell r="A199" t="str">
            <v>CARLOS ALBERTO LÓPEZ HERRERA</v>
          </cell>
          <cell r="C199" t="str">
            <v xml:space="preserve">ROBINSON RAMÍREZ HERNÁNDEZ </v>
          </cell>
        </row>
        <row r="200">
          <cell r="A200" t="str">
            <v>DISEÑADOR HIDRÁULICO</v>
          </cell>
          <cell r="B200" t="str">
            <v>DISEÑADOR HIDRÁULICO</v>
          </cell>
          <cell r="C200" t="str">
            <v xml:space="preserve">INTERVENTOR </v>
          </cell>
        </row>
        <row r="201">
          <cell r="A201" t="str">
            <v xml:space="preserve">ACUASERVICIOS </v>
          </cell>
          <cell r="B201" t="str">
            <v xml:space="preserve">ACUASERVICIOS </v>
          </cell>
          <cell r="C201" t="str">
            <v>EMPOCALDAS S.A E.S.P</v>
          </cell>
        </row>
        <row r="202">
          <cell r="A202" t="str">
            <v>MP: 1720210664 CLD</v>
          </cell>
          <cell r="B202" t="str">
            <v>MP: 1720210664 CLD</v>
          </cell>
          <cell r="C202" t="str">
            <v>MP: 17202-094957-CLD</v>
          </cell>
        </row>
      </sheetData>
      <sheetData sheetId="15">
        <row r="26">
          <cell r="A26" t="str">
            <v>Comisión de topografía</v>
          </cell>
          <cell r="B26" t="str">
            <v>ml</v>
          </cell>
          <cell r="C26">
            <v>410</v>
          </cell>
        </row>
        <row r="27">
          <cell r="A27" t="str">
            <v>Dibujante Plano Record</v>
          </cell>
          <cell r="B27" t="str">
            <v>dia</v>
          </cell>
          <cell r="C27">
            <v>68000</v>
          </cell>
        </row>
        <row r="29">
          <cell r="A29" t="str">
            <v>Cuadrilla I (1 of + 1 ay)</v>
          </cell>
          <cell r="B29" t="str">
            <v>hr</v>
          </cell>
          <cell r="C29">
            <v>19692</v>
          </cell>
        </row>
        <row r="30">
          <cell r="A30" t="str">
            <v>Cuadrilla II (1 of + 2 ay) Instalación tubería y accesorios</v>
          </cell>
          <cell r="B30" t="str">
            <v>hr</v>
          </cell>
          <cell r="C30">
            <v>26894</v>
          </cell>
        </row>
        <row r="31">
          <cell r="A31" t="str">
            <v>Cuadrilla II (1 of + 2 ay) Instalación perfilería metálica</v>
          </cell>
        </row>
        <row r="32">
          <cell r="A32" t="str">
            <v>Cuadrilla III (1 of + 1 ay p +  4 ay)</v>
          </cell>
          <cell r="B32" t="str">
            <v>hr</v>
          </cell>
          <cell r="C32">
            <v>56975</v>
          </cell>
        </row>
        <row r="33">
          <cell r="A33" t="str">
            <v>Cuadrilla IV (4 ay ) Cargue y evacuación de escombros</v>
          </cell>
          <cell r="B33" t="str">
            <v>hr</v>
          </cell>
          <cell r="C33">
            <v>28808</v>
          </cell>
        </row>
        <row r="34">
          <cell r="A34" t="str">
            <v>Cuadrilla IV (4 ay ) Excavación y transporte inteno</v>
          </cell>
          <cell r="B34" t="str">
            <v>hr</v>
          </cell>
          <cell r="C34">
            <v>28808</v>
          </cell>
        </row>
        <row r="35">
          <cell r="A35" t="str">
            <v>Cuadrilla VI (Instalaciones especiales)</v>
          </cell>
          <cell r="B35" t="str">
            <v>hr</v>
          </cell>
        </row>
        <row r="39">
          <cell r="A39" t="str">
            <v>M.O. especializada estrcutura metalica</v>
          </cell>
          <cell r="B39" t="str">
            <v>hr</v>
          </cell>
          <cell r="C39">
            <v>26894</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VC 4&quot; 32,5 "/>
      <sheetName val="PVC  4&quot; 26"/>
      <sheetName val="PVC 3&quot; 32,5"/>
      <sheetName val="PVC 3&quot; 26"/>
      <sheetName val="PVC 3&quot; 21"/>
      <sheetName val="PVC 21,2&quot; 26"/>
      <sheetName val="PVC 2&quot; 26"/>
      <sheetName val="PVC 1 1,2&quot; 21"/>
      <sheetName val="PVC 1 1,4&quot; 21"/>
      <sheetName val="PVC 1&quot; 21"/>
      <sheetName val="PVC 3,4&quot; 21"/>
      <sheetName val="PVC 1,2&quot; 13,5"/>
      <sheetName val="UNION 1 1,2&quot;"/>
      <sheetName val="UNION 1 1,4&quot;"/>
      <sheetName val="UNION 1&quot;"/>
      <sheetName val="UNION 3,4&quot;"/>
      <sheetName val="UNION 1 ,2&quot;"/>
      <sheetName val="REDUCCION 4&quot;3&quot;"/>
      <sheetName val="REDUCCION 3&quot;2 1,2&quot;"/>
      <sheetName val="REDUCCION 2 1,2&quot; 2&quot; "/>
      <sheetName val="BUJES 2&quot; 1 1,2&quot;"/>
      <sheetName val="BUJE 1 1,2&quot; 1 1,4&quot;"/>
      <sheetName val="BUJE 1 1,2&quot; 1&quot;"/>
      <sheetName val="BUJE 1 1,4&quot; 1&quot;"/>
      <sheetName val="BUJE 1 1,4&quot; 3,4&quot;"/>
      <sheetName val="BUJE 1&quot; 3,4&quot;"/>
      <sheetName val="BUJE 1&quot; 1,2&quot;"/>
      <sheetName val="BUJE 3,4&quot; 1,2&quot;"/>
      <sheetName val="TEE 1,2"/>
      <sheetName val="TEE 1 1.2&quot;"/>
      <sheetName val="TEE 1 1.4&quot;"/>
      <sheetName val="TEE 1&quot;"/>
      <sheetName val="TEE 1&quot; 3.4&quot;"/>
      <sheetName val="TEE 3.4&quot; 1.2&quot;"/>
      <sheetName val="VAL CORT 2 1.2&quot;"/>
      <sheetName val="VAL CORT 2&quot;"/>
      <sheetName val="VAL CORT 1 1.2&quot;"/>
      <sheetName val="VAL CORT 1 1.4&quot;"/>
      <sheetName val="COLLAR 4&quot; 1.2&quot;"/>
      <sheetName val="COLLAR 3&quot; 1.2&quot;"/>
      <sheetName val="COLLAR 2 1.2&quot; 1.2&quot;"/>
      <sheetName val="COLLAR 2&quot; 1.2&quot;"/>
      <sheetName val="ENCOFRADO PVC"/>
      <sheetName val="VIADUCTO"/>
      <sheetName val="CAM QUIEB 1,5X1,2X1(1)"/>
      <sheetName val="CAM QUIEB 1,5X1,2X1 (2)"/>
      <sheetName val="CAJILLA VALVULA"/>
    </sheetNames>
    <sheetDataSet>
      <sheetData sheetId="0">
        <row r="1">
          <cell r="A1" t="str">
            <v>REFERENCIA</v>
          </cell>
        </row>
        <row r="5">
          <cell r="F5" t="str">
            <v>OFICIAL</v>
          </cell>
        </row>
        <row r="10">
          <cell r="G10">
            <v>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ZANJA"/>
      <sheetName val="D.DISEÑO"/>
      <sheetName val="CANTIDADES"/>
      <sheetName val="ENTIBADO"/>
      <sheetName val="OTRO"/>
      <sheetName val="CILINDROS"/>
      <sheetName val="RESUMEN"/>
      <sheetName val="RESUMEN CANTIDADES Y PTTO"/>
    </sheetNames>
    <sheetDataSet>
      <sheetData sheetId="0" refreshError="1"/>
      <sheetData sheetId="1">
        <row r="11">
          <cell r="E11" t="str">
            <v>VIA</v>
          </cell>
        </row>
        <row r="12">
          <cell r="E12" t="str">
            <v>NO</v>
          </cell>
        </row>
      </sheetData>
      <sheetData sheetId="2" refreshError="1"/>
      <sheetData sheetId="3" refreshError="1"/>
      <sheetData sheetId="4" refreshError="1"/>
      <sheetData sheetId="5" refreshError="1"/>
      <sheetData sheetId="6" refreshError="1"/>
      <sheetData sheetId="7">
        <row r="8">
          <cell r="D8" t="str">
            <v>UNIDAD</v>
          </cell>
        </row>
      </sheetData>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
      <sheetName val="MATERIALES"/>
      <sheetName val="CONCRETO 3000"/>
      <sheetName val="HIERRO "/>
      <sheetName val="FORMALETA"/>
      <sheetName val="EXCAVACION 1MTS"/>
      <sheetName val="RELLENO DE BRECHAS"/>
      <sheetName val="TUBERIA 3&quot;"/>
      <sheetName val="TUBERÍA 2&quot;"/>
      <sheetName val="UNION 3&quot;"/>
      <sheetName val="UNION 2&quot;"/>
      <sheetName val="BUJE 3X2"/>
      <sheetName val="TEE 4X4X3"/>
      <sheetName val="TEE 3&quot;"/>
      <sheetName val="TEE 2&quot;"/>
      <sheetName val="CODO 3&quot; 90º"/>
      <sheetName val="CODO 2&quot; 90º"/>
      <sheetName val="CRUZ 3X2"/>
      <sheetName val="CRUZ 3X3"/>
      <sheetName val="CRUZ 2X2"/>
      <sheetName val="VALVULA CONTROL 3&quot;"/>
      <sheetName val="VALVULA CONTROL 2&quot;"/>
      <sheetName val="HIDRANTE 3&quot;"/>
      <sheetName val="UNION DE 4&quot;"/>
      <sheetName val="INSTALACION TUB. 2&quot; - 3&quot;"/>
      <sheetName val="CAJILLAS VALVULA ,6X,6"/>
      <sheetName val="TUBERIA 0,5&quot;"/>
      <sheetName val="COLLAR 3&quot;X0,5&quot;"/>
      <sheetName val="COLLAR 2&quot;X0,5&quot;"/>
      <sheetName val="ADAPTADOR MACHO"/>
      <sheetName val="ADAPTADOR HEMBRA"/>
      <sheetName val="VALVULA DE BOLA 0,5"/>
      <sheetName val="MICROMEDIDOR"/>
      <sheetName val="CAJILLA CEMENTO AC"/>
      <sheetName val="TAPA HF CAJILLA"/>
      <sheetName val="CODO HG 0,5"/>
      <sheetName val="UNION HG 0,5"/>
      <sheetName val="BRECHA Y TAPADA"/>
      <sheetName val="INSTALCION 0,5"/>
      <sheetName val="INSTALCION DOMICILIARIA"/>
      <sheetName val="CUADRO RESUMEN2"/>
    </sheetNames>
    <sheetDataSet>
      <sheetData sheetId="0" refreshError="1"/>
      <sheetData sheetId="1">
        <row r="1">
          <cell r="A1" t="str">
            <v>Referencia</v>
          </cell>
        </row>
        <row r="5">
          <cell r="H5">
            <v>0.03</v>
          </cell>
        </row>
        <row r="6">
          <cell r="H6">
            <v>7.0000000000000007E-2</v>
          </cell>
        </row>
        <row r="66">
          <cell r="A66">
            <v>1</v>
          </cell>
          <cell r="B66" t="str">
            <v>Cemento Gris</v>
          </cell>
          <cell r="C66" t="str">
            <v>Saco 50 Kg</v>
          </cell>
        </row>
        <row r="67">
          <cell r="A67">
            <v>2</v>
          </cell>
          <cell r="B67" t="str">
            <v>Arena</v>
          </cell>
          <cell r="C67" t="str">
            <v>m3</v>
          </cell>
        </row>
        <row r="68">
          <cell r="A68">
            <v>3</v>
          </cell>
          <cell r="B68" t="str">
            <v>Grava</v>
          </cell>
          <cell r="C68" t="str">
            <v>m3</v>
          </cell>
        </row>
        <row r="69">
          <cell r="A69">
            <v>4</v>
          </cell>
          <cell r="B69" t="str">
            <v xml:space="preserve">Marerial de Recebo </v>
          </cell>
          <cell r="C69" t="str">
            <v>m3</v>
          </cell>
        </row>
        <row r="70">
          <cell r="A70">
            <v>5</v>
          </cell>
          <cell r="B70" t="str">
            <v>Compactadora (rana)</v>
          </cell>
          <cell r="C70" t="str">
            <v>Hr</v>
          </cell>
        </row>
        <row r="71">
          <cell r="A71">
            <v>6</v>
          </cell>
          <cell r="B71" t="str">
            <v>Compactadora (saltarin)</v>
          </cell>
          <cell r="C71" t="str">
            <v>Hr</v>
          </cell>
        </row>
        <row r="72">
          <cell r="A72">
            <v>7</v>
          </cell>
          <cell r="B72" t="str">
            <v>Hierro D = 1/2"</v>
          </cell>
          <cell r="C72" t="str">
            <v>Kg</v>
          </cell>
        </row>
        <row r="73">
          <cell r="A73">
            <v>8</v>
          </cell>
          <cell r="B73" t="str">
            <v>Hierro D = 3/8"</v>
          </cell>
          <cell r="C73" t="str">
            <v>Kg</v>
          </cell>
        </row>
        <row r="74">
          <cell r="A74">
            <v>9</v>
          </cell>
          <cell r="B74" t="str">
            <v>Hierro D = 1/4"</v>
          </cell>
          <cell r="C74" t="str">
            <v>Kg</v>
          </cell>
        </row>
        <row r="75">
          <cell r="A75">
            <v>10</v>
          </cell>
          <cell r="B75" t="str">
            <v>Agua</v>
          </cell>
          <cell r="C75" t="str">
            <v>Lt</v>
          </cell>
        </row>
        <row r="76">
          <cell r="A76">
            <v>11</v>
          </cell>
          <cell r="B76" t="str">
            <v>Piedra Para Ciclopeo</v>
          </cell>
          <cell r="C76" t="str">
            <v>m3</v>
          </cell>
        </row>
        <row r="77">
          <cell r="A77">
            <v>12</v>
          </cell>
          <cell r="B77" t="str">
            <v>Mezcladora</v>
          </cell>
          <cell r="C77" t="str">
            <v>Hr</v>
          </cell>
        </row>
        <row r="78">
          <cell r="A78">
            <v>13</v>
          </cell>
          <cell r="B78" t="str">
            <v>Vibrador</v>
          </cell>
          <cell r="C78" t="str">
            <v>Hr</v>
          </cell>
        </row>
        <row r="79">
          <cell r="A79">
            <v>14</v>
          </cell>
          <cell r="B79" t="str">
            <v>Limpiador de PVC</v>
          </cell>
          <cell r="C79" t="str">
            <v>Unid.</v>
          </cell>
          <cell r="D79">
            <v>49</v>
          </cell>
        </row>
        <row r="80">
          <cell r="A80">
            <v>15</v>
          </cell>
          <cell r="B80" t="str">
            <v>Soldadura de PVC</v>
          </cell>
          <cell r="C80" t="str">
            <v>Unid.</v>
          </cell>
          <cell r="D80">
            <v>7</v>
          </cell>
        </row>
        <row r="81">
          <cell r="A81">
            <v>16</v>
          </cell>
          <cell r="B81" t="str">
            <v>Tubería PVC  RDE 41 de 3" UM</v>
          </cell>
          <cell r="C81" t="str">
            <v>Ml</v>
          </cell>
          <cell r="D81">
            <v>23</v>
          </cell>
        </row>
        <row r="82">
          <cell r="A82">
            <v>17</v>
          </cell>
          <cell r="B82" t="str">
            <v>Tubería PVC  RDE 41 de 2" UM</v>
          </cell>
          <cell r="C82" t="str">
            <v>Ml</v>
          </cell>
          <cell r="D82">
            <v>11</v>
          </cell>
        </row>
        <row r="83">
          <cell r="A83">
            <v>18</v>
          </cell>
          <cell r="B83" t="str">
            <v>Buje PVC de  3" X 2"  US</v>
          </cell>
          <cell r="C83" t="str">
            <v>Unid.</v>
          </cell>
          <cell r="D83">
            <v>37</v>
          </cell>
        </row>
        <row r="84">
          <cell r="A84">
            <v>19</v>
          </cell>
          <cell r="B84" t="str">
            <v>Tabla burra</v>
          </cell>
          <cell r="C84" t="str">
            <v>Unid.</v>
          </cell>
          <cell r="D84">
            <v>16</v>
          </cell>
        </row>
        <row r="85">
          <cell r="A85">
            <v>20</v>
          </cell>
          <cell r="B85" t="str">
            <v>Codo PVC 3" de 90º US</v>
          </cell>
          <cell r="C85" t="str">
            <v>Unid.</v>
          </cell>
          <cell r="D85">
            <v>73</v>
          </cell>
        </row>
        <row r="86">
          <cell r="A86">
            <v>21</v>
          </cell>
          <cell r="B86" t="str">
            <v>Codo PVC 2" de 90º US</v>
          </cell>
          <cell r="C86" t="str">
            <v>Unid.</v>
          </cell>
          <cell r="D86">
            <v>22</v>
          </cell>
        </row>
        <row r="87">
          <cell r="A87">
            <v>22</v>
          </cell>
          <cell r="B87" t="str">
            <v>Puntilla</v>
          </cell>
          <cell r="C87" t="str">
            <v>Lb</v>
          </cell>
          <cell r="D87">
            <v>4</v>
          </cell>
        </row>
        <row r="88">
          <cell r="A88">
            <v>23</v>
          </cell>
          <cell r="B88" t="str">
            <v>Polin</v>
          </cell>
          <cell r="C88" t="str">
            <v>Unid.</v>
          </cell>
          <cell r="D88">
            <v>14</v>
          </cell>
        </row>
        <row r="89">
          <cell r="A89">
            <v>24</v>
          </cell>
          <cell r="B89" t="str">
            <v>Unión de reparación PVC 3" UM</v>
          </cell>
          <cell r="C89" t="str">
            <v>Unid.</v>
          </cell>
          <cell r="D89">
            <v>72</v>
          </cell>
        </row>
        <row r="90">
          <cell r="A90">
            <v>25</v>
          </cell>
          <cell r="B90" t="str">
            <v>Unión de reparación PVC 2" UM</v>
          </cell>
          <cell r="C90" t="str">
            <v>Unid.</v>
          </cell>
          <cell r="D90">
            <v>44</v>
          </cell>
        </row>
        <row r="91">
          <cell r="A91">
            <v>26</v>
          </cell>
          <cell r="B91" t="str">
            <v>Valvula control de 3" sello de bronce</v>
          </cell>
          <cell r="C91" t="str">
            <v>Unid.</v>
          </cell>
          <cell r="D91">
            <v>1360</v>
          </cell>
        </row>
        <row r="92">
          <cell r="A92">
            <v>27</v>
          </cell>
          <cell r="B92" t="str">
            <v>Valvula control de 2" sello de bronce</v>
          </cell>
          <cell r="C92" t="str">
            <v>Unid.</v>
          </cell>
          <cell r="D92">
            <v>1020</v>
          </cell>
        </row>
        <row r="93">
          <cell r="A93">
            <v>28</v>
          </cell>
          <cell r="B93" t="str">
            <v>Hidrante HF tipo Milan de 3"</v>
          </cell>
          <cell r="C93" t="str">
            <v>Unid.</v>
          </cell>
          <cell r="D93">
            <v>4114</v>
          </cell>
        </row>
        <row r="94">
          <cell r="A94">
            <v>29</v>
          </cell>
          <cell r="B94" t="str">
            <v>Tee PVC de 4"x 4"x 3"  UM</v>
          </cell>
          <cell r="C94" t="str">
            <v>Unid.</v>
          </cell>
          <cell r="D94">
            <v>38</v>
          </cell>
        </row>
        <row r="95">
          <cell r="A95">
            <v>30</v>
          </cell>
          <cell r="B95" t="str">
            <v>Tubería PVC RDE 13,5 de 1/2"</v>
          </cell>
          <cell r="C95" t="str">
            <v>Ml</v>
          </cell>
          <cell r="D95">
            <v>5</v>
          </cell>
        </row>
        <row r="96">
          <cell r="A96">
            <v>31</v>
          </cell>
          <cell r="B96" t="str">
            <v>Adaptador macho PVC de 1/2"</v>
          </cell>
          <cell r="C96" t="str">
            <v>Unid.</v>
          </cell>
          <cell r="D96">
            <v>1</v>
          </cell>
        </row>
        <row r="97">
          <cell r="A97">
            <v>32</v>
          </cell>
          <cell r="B97" t="str">
            <v>Adaptador hembra PVC de 1/2"</v>
          </cell>
          <cell r="C97" t="str">
            <v>Unid.</v>
          </cell>
          <cell r="D97">
            <v>1</v>
          </cell>
        </row>
        <row r="98">
          <cell r="A98">
            <v>33</v>
          </cell>
          <cell r="B98" t="str">
            <v>Valvula de bola de 1/2" TP</v>
          </cell>
          <cell r="C98" t="str">
            <v>Unid.</v>
          </cell>
          <cell r="D98">
            <v>16</v>
          </cell>
        </row>
        <row r="99">
          <cell r="A99">
            <v>34</v>
          </cell>
          <cell r="B99" t="str">
            <v>Micromedidor de velocidad de 1/2"</v>
          </cell>
          <cell r="C99" t="str">
            <v>Unid.</v>
          </cell>
          <cell r="D99">
            <v>188</v>
          </cell>
        </row>
        <row r="100">
          <cell r="A100">
            <v>35</v>
          </cell>
          <cell r="B100" t="str">
            <v>Cajilla de cemento para anden</v>
          </cell>
          <cell r="C100" t="str">
            <v>Unid.</v>
          </cell>
          <cell r="D100">
            <v>30</v>
          </cell>
        </row>
        <row r="101">
          <cell r="A101">
            <v>36</v>
          </cell>
          <cell r="B101" t="str">
            <v xml:space="preserve">Tapa HF para cajilla </v>
          </cell>
          <cell r="C101" t="str">
            <v>Unid.</v>
          </cell>
          <cell r="D101">
            <v>30</v>
          </cell>
        </row>
        <row r="102">
          <cell r="A102">
            <v>37</v>
          </cell>
          <cell r="B102" t="str">
            <v>Tee PVC de 3"  US</v>
          </cell>
          <cell r="C102" t="str">
            <v>Unid.</v>
          </cell>
          <cell r="D102">
            <v>38</v>
          </cell>
        </row>
        <row r="103">
          <cell r="A103">
            <v>38</v>
          </cell>
          <cell r="B103" t="str">
            <v>Tee PVC de 2"  US</v>
          </cell>
          <cell r="C103" t="str">
            <v>Unid.</v>
          </cell>
          <cell r="D103">
            <v>38</v>
          </cell>
        </row>
        <row r="104">
          <cell r="A104">
            <v>39</v>
          </cell>
          <cell r="B104" t="str">
            <v>Codo HG de 1/2" X 90</v>
          </cell>
          <cell r="C104" t="str">
            <v>Unid.</v>
          </cell>
          <cell r="D104">
            <v>1</v>
          </cell>
        </row>
        <row r="105">
          <cell r="A105">
            <v>40</v>
          </cell>
          <cell r="B105" t="str">
            <v>Unión HG de 1/2"</v>
          </cell>
          <cell r="C105" t="str">
            <v>Unid.</v>
          </cell>
          <cell r="D105">
            <v>1</v>
          </cell>
        </row>
        <row r="106">
          <cell r="A106">
            <v>41</v>
          </cell>
          <cell r="B106" t="str">
            <v>Llave terminal metalica de 1/2" TP</v>
          </cell>
          <cell r="C106" t="str">
            <v>Unid.</v>
          </cell>
          <cell r="D106">
            <v>31</v>
          </cell>
        </row>
        <row r="107">
          <cell r="A107">
            <v>42</v>
          </cell>
          <cell r="B107" t="str">
            <v>Collar derivador de PVC 3" X 1/2"</v>
          </cell>
          <cell r="C107" t="str">
            <v>Unid.</v>
          </cell>
          <cell r="D107">
            <v>28</v>
          </cell>
        </row>
        <row r="108">
          <cell r="A108">
            <v>43</v>
          </cell>
          <cell r="B108" t="str">
            <v>Collar derivador de PVC 2" X 1/2"</v>
          </cell>
          <cell r="C108" t="str">
            <v>Unid.</v>
          </cell>
          <cell r="D108">
            <v>14</v>
          </cell>
        </row>
        <row r="109">
          <cell r="A109">
            <v>44</v>
          </cell>
          <cell r="B109" t="str">
            <v>Cruz H.F de 3"x 2"</v>
          </cell>
          <cell r="C109" t="str">
            <v>Unid.</v>
          </cell>
          <cell r="D109">
            <v>282</v>
          </cell>
        </row>
        <row r="110">
          <cell r="A110">
            <v>45</v>
          </cell>
          <cell r="B110" t="str">
            <v>Cruz H.F de 3"x 3"</v>
          </cell>
          <cell r="C110" t="str">
            <v>Unid.</v>
          </cell>
          <cell r="D110">
            <v>343</v>
          </cell>
        </row>
        <row r="111">
          <cell r="A111">
            <v>46</v>
          </cell>
          <cell r="B111" t="str">
            <v>Cruz H.F de 2"x 2"</v>
          </cell>
          <cell r="C111" t="str">
            <v>Unid.</v>
          </cell>
          <cell r="D111">
            <v>194</v>
          </cell>
        </row>
        <row r="112">
          <cell r="A112">
            <v>47</v>
          </cell>
          <cell r="B112" t="str">
            <v>Unión de reparación PVC 4" UM</v>
          </cell>
          <cell r="C112" t="str">
            <v>Unid.</v>
          </cell>
          <cell r="D112">
            <v>111</v>
          </cell>
        </row>
        <row r="113">
          <cell r="A113">
            <v>48</v>
          </cell>
        </row>
        <row r="114">
          <cell r="A114">
            <v>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les y pasamuro"/>
      <sheetName val="OFICIAL"/>
      <sheetName val="AYUDANTE"/>
      <sheetName val="DIBUJANTE"/>
      <sheetName val="CADENERO"/>
      <sheetName val="Listado"/>
      <sheetName val="Listado Base"/>
      <sheetName val="INSUMOS"/>
      <sheetName val="RELACION"/>
      <sheetName val="DATOS"/>
      <sheetName val="LISTA APU"/>
      <sheetName val="PRESUPUESTO CAMPOALEGRE"/>
      <sheetName val="RESUMEN"/>
      <sheetName val="% AIU"/>
      <sheetName val="1,01"/>
      <sheetName val="1,02"/>
      <sheetName val="1,03"/>
      <sheetName val="1,04"/>
      <sheetName val="1,05"/>
      <sheetName val="1,06"/>
      <sheetName val="1,07"/>
      <sheetName val="1,08"/>
      <sheetName val="1,09"/>
      <sheetName val="1,10"/>
      <sheetName val="1,11"/>
      <sheetName val="1,12"/>
      <sheetName val="1,13"/>
      <sheetName val="1,15"/>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8A"/>
      <sheetName val="2,19"/>
      <sheetName val="2,20"/>
      <sheetName val="2,21"/>
      <sheetName val="2,22"/>
      <sheetName val="2,51"/>
      <sheetName val="2,52"/>
      <sheetName val="3,01"/>
      <sheetName val="3,02"/>
      <sheetName val="3,03"/>
      <sheetName val="3,04"/>
      <sheetName val="3,05"/>
      <sheetName val="3,06"/>
      <sheetName val="3,07"/>
      <sheetName val="3,08"/>
      <sheetName val="3,09"/>
      <sheetName val="3,10"/>
      <sheetName val="3,11"/>
      <sheetName val="3,12"/>
      <sheetName val="3,13"/>
      <sheetName val="4,01"/>
      <sheetName val="4,2"/>
      <sheetName val="4,3"/>
      <sheetName val="4,4"/>
      <sheetName val="4,5"/>
      <sheetName val="4,6"/>
      <sheetName val="4,7"/>
      <sheetName val="4,8"/>
      <sheetName val="4,9"/>
      <sheetName val="4,10"/>
      <sheetName val="4,11"/>
      <sheetName val="4,13"/>
      <sheetName val="4,12"/>
      <sheetName val="5,1"/>
      <sheetName val="5,2"/>
      <sheetName val="5,3"/>
      <sheetName val="5,4"/>
      <sheetName val="5,5"/>
      <sheetName val="5,6"/>
      <sheetName val="5,8"/>
      <sheetName val="5,9"/>
      <sheetName val="6,01"/>
      <sheetName val="6,0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7,01"/>
      <sheetName val="7,02"/>
      <sheetName val="7,03"/>
      <sheetName val="7,04"/>
      <sheetName val="7,05"/>
      <sheetName val="7,06"/>
      <sheetName val="7,07"/>
      <sheetName val="7,08"/>
      <sheetName val="7,0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8,95"/>
      <sheetName val="8,96"/>
      <sheetName val="8,97"/>
      <sheetName val="8,98"/>
      <sheetName val="8,99"/>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1"/>
      <sheetName val="8,142"/>
      <sheetName val="8,143"/>
      <sheetName val="8,144"/>
      <sheetName val="8,145"/>
      <sheetName val="8,146"/>
      <sheetName val="8,147"/>
      <sheetName val="8,148"/>
      <sheetName val="8,149"/>
      <sheetName val="8,150"/>
      <sheetName val="8,151"/>
      <sheetName val="8,152"/>
      <sheetName val="8,153"/>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9"/>
      <sheetName val="8,180"/>
      <sheetName val="8,181"/>
      <sheetName val="8,182"/>
      <sheetName val="8,183"/>
      <sheetName val="8,184"/>
      <sheetName val="8,185"/>
      <sheetName val="8,186"/>
      <sheetName val="8,187"/>
      <sheetName val="8,188"/>
      <sheetName val="8,189"/>
      <sheetName val="8,190"/>
      <sheetName val="8,191"/>
      <sheetName val="8,192"/>
      <sheetName val="8,193"/>
      <sheetName val="8,194"/>
      <sheetName val="8,195"/>
      <sheetName val="8,196"/>
      <sheetName val="8,197"/>
      <sheetName val="8,198"/>
      <sheetName val="8,199"/>
      <sheetName val="8,200"/>
      <sheetName val="8,201"/>
      <sheetName val="8,202"/>
      <sheetName val="8,203"/>
      <sheetName val="8,204"/>
      <sheetName val="8,205"/>
      <sheetName val="8,206"/>
      <sheetName val="8,207"/>
      <sheetName val="8,208"/>
      <sheetName val="8,209"/>
      <sheetName val="8,210"/>
      <sheetName val="8,211"/>
      <sheetName val="8,212"/>
      <sheetName val="8,213"/>
      <sheetName val="8,2131"/>
      <sheetName val="8,214"/>
      <sheetName val="8,215"/>
      <sheetName val="8,216"/>
      <sheetName val="8,217"/>
      <sheetName val="8,218"/>
      <sheetName val="8,219"/>
      <sheetName val="8,220"/>
      <sheetName val="8,221"/>
      <sheetName val="8,222"/>
      <sheetName val="8,223"/>
      <sheetName val="8,224"/>
      <sheetName val="8,225"/>
      <sheetName val="8,266"/>
      <sheetName val="8,267"/>
      <sheetName val="8,268"/>
      <sheetName val="8,269"/>
      <sheetName val="8,301"/>
      <sheetName val="8,302"/>
      <sheetName val="8,303"/>
      <sheetName val="8,304"/>
      <sheetName val="8,305"/>
      <sheetName val="8,351"/>
      <sheetName val="8,352"/>
      <sheetName val="8,353"/>
      <sheetName val="8,401"/>
      <sheetName val="8,402"/>
      <sheetName val="8,403"/>
      <sheetName val="8,404"/>
      <sheetName val="8,405"/>
      <sheetName val="8,406"/>
      <sheetName val="8,3008"/>
      <sheetName val="8,407"/>
      <sheetName val="8,408"/>
      <sheetName val="8,409"/>
      <sheetName val="8,1001"/>
      <sheetName val="8,1002"/>
      <sheetName val="8,1003"/>
      <sheetName val="8,1004"/>
      <sheetName val="8,1005"/>
      <sheetName val="8,1006"/>
      <sheetName val="8,1007"/>
      <sheetName val="8,1008"/>
      <sheetName val="8,1009"/>
      <sheetName val="8,1011"/>
      <sheetName val="8,1012"/>
      <sheetName val="8,1013"/>
      <sheetName val="8,2001"/>
      <sheetName val="8,2002"/>
      <sheetName val="8,2003"/>
      <sheetName val="8,2004"/>
      <sheetName val="8,2101"/>
      <sheetName val="8,2102"/>
      <sheetName val="8,2103"/>
      <sheetName val="8,2104"/>
      <sheetName val="8,2105"/>
      <sheetName val="8,2106"/>
      <sheetName val="8,2107"/>
      <sheetName val="8,2108"/>
      <sheetName val="8,2109"/>
      <sheetName val="8,2111"/>
      <sheetName val="8,2112"/>
      <sheetName val="8,3001"/>
      <sheetName val="8,3002"/>
      <sheetName val="8,3003"/>
      <sheetName val="8,3004"/>
      <sheetName val="8,3005"/>
      <sheetName val="8,3006"/>
      <sheetName val="8,3007"/>
      <sheetName val="8,407 (2)"/>
      <sheetName val="8,408 (2)"/>
      <sheetName val="8,1001 (2)"/>
      <sheetName val="8,1002 (2)"/>
      <sheetName val="8,1003 (2)"/>
      <sheetName val="8,1004 (2)"/>
      <sheetName val="8,1005 (2)"/>
      <sheetName val="8,1006 (2)"/>
      <sheetName val="8,1007 (2)"/>
      <sheetName val="8,1008 (2)"/>
      <sheetName val="8,1009 (2)"/>
      <sheetName val="8,3013"/>
      <sheetName val="8,3014"/>
      <sheetName val="8,3015"/>
      <sheetName val="8,3017"/>
      <sheetName val="8,3016"/>
      <sheetName val="8,3018"/>
      <sheetName val="8,3019"/>
      <sheetName val="8,3022"/>
      <sheetName val="8,3021"/>
      <sheetName val="8,3023"/>
      <sheetName val="8,3024"/>
      <sheetName val="8,3025"/>
      <sheetName val="8,3026"/>
      <sheetName val="8,3027"/>
      <sheetName val="8,3028"/>
      <sheetName val="8,3029"/>
      <sheetName val="8,3031"/>
      <sheetName val="8,3033"/>
      <sheetName val="8,3034"/>
      <sheetName val="8,3035"/>
      <sheetName val="9,02"/>
      <sheetName val="9,01"/>
      <sheetName val="9,03"/>
      <sheetName val="10,001"/>
      <sheetName val="10,002"/>
      <sheetName val="10,003"/>
      <sheetName val="10,005"/>
      <sheetName val="10,006"/>
      <sheetName val="10,009"/>
      <sheetName val="10,012"/>
      <sheetName val="10,022"/>
      <sheetName val="10,027"/>
      <sheetName val="10,033"/>
      <sheetName val="10,042"/>
      <sheetName val="10,052"/>
      <sheetName val="10,072"/>
      <sheetName val="10,083"/>
      <sheetName val="10,084"/>
      <sheetName val="10,093"/>
      <sheetName val="10,098"/>
      <sheetName val="10,103"/>
      <sheetName val="10,105"/>
      <sheetName val="10,106"/>
      <sheetName val="10,108"/>
      <sheetName val="10,111"/>
      <sheetName val="10,112"/>
      <sheetName val="10,113"/>
      <sheetName val="10,116"/>
      <sheetName val="10,117"/>
      <sheetName val="10,126"/>
      <sheetName val="10,127"/>
      <sheetName val="11,01"/>
      <sheetName val="11,02"/>
      <sheetName val="11,03"/>
      <sheetName val="11,04"/>
      <sheetName val="11,05"/>
      <sheetName val="11,07"/>
      <sheetName val="11,09"/>
      <sheetName val="11,11"/>
      <sheetName val="11,12"/>
      <sheetName val="11,14"/>
      <sheetName val="11,15"/>
      <sheetName val="11,21"/>
      <sheetName val="11,22"/>
      <sheetName val="11,23"/>
      <sheetName val="11,24"/>
      <sheetName val="11,25"/>
      <sheetName val="11,26"/>
      <sheetName val="11,27"/>
      <sheetName val="11,28"/>
      <sheetName val="11,29"/>
      <sheetName val="11,3"/>
      <sheetName val="11,31"/>
      <sheetName val="11,32"/>
      <sheetName val="11,33"/>
      <sheetName val="11,34"/>
      <sheetName val="11,35"/>
      <sheetName val="13,01"/>
      <sheetName val="13,04"/>
      <sheetName val="14,02"/>
      <sheetName val="14,03"/>
      <sheetName val="14,04"/>
      <sheetName val="14,05"/>
      <sheetName val="14,07"/>
      <sheetName val="14,1"/>
      <sheetName val="14,11"/>
      <sheetName val="14,12"/>
      <sheetName val="14,13"/>
      <sheetName val="14,14"/>
      <sheetName val="14,15"/>
      <sheetName val="14,16"/>
      <sheetName val="14,17"/>
      <sheetName val="14,18"/>
      <sheetName val="14,19"/>
      <sheetName val="16,01"/>
      <sheetName val="16,06"/>
      <sheetName val="16,07"/>
      <sheetName val="16,14"/>
      <sheetName val="16,16"/>
      <sheetName val="16,17"/>
      <sheetName val="16,19"/>
      <sheetName val="16,2"/>
      <sheetName val="16,23"/>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7,03"/>
      <sheetName val="17,04"/>
      <sheetName val="17,06"/>
      <sheetName val="17,09"/>
      <sheetName val="17,12"/>
      <sheetName val="17,13"/>
      <sheetName val="17,14"/>
      <sheetName val="17,15"/>
      <sheetName val="17,16"/>
      <sheetName val="17,17"/>
      <sheetName val="17,18"/>
      <sheetName val="17,19"/>
      <sheetName val="17,2"/>
      <sheetName val="18,02"/>
      <sheetName val="18,03"/>
      <sheetName val="18,08"/>
      <sheetName val="19,03"/>
      <sheetName val="19,04"/>
      <sheetName val="56,9"/>
      <sheetName val="57,1"/>
      <sheetName val="57,2"/>
      <sheetName val="57,4"/>
      <sheetName val="57,5"/>
      <sheetName val="TOTALAPU"/>
    </sheetNames>
    <sheetDataSet>
      <sheetData sheetId="0">
        <row r="22">
          <cell r="A22">
            <v>2</v>
          </cell>
        </row>
      </sheetData>
      <sheetData sheetId="1"/>
      <sheetData sheetId="2"/>
      <sheetData sheetId="3"/>
      <sheetData sheetId="4"/>
      <sheetData sheetId="5"/>
      <sheetData sheetId="6">
        <row r="12">
          <cell r="B12">
            <v>1.01</v>
          </cell>
          <cell r="C12" t="str">
            <v>Localización y replanteo para redes de acueducto</v>
          </cell>
          <cell r="D12" t="str">
            <v>m</v>
          </cell>
        </row>
        <row r="13">
          <cell r="B13">
            <v>1.02</v>
          </cell>
          <cell r="C13" t="str">
            <v>Localización y replanteo para redes de alcantarillado</v>
          </cell>
          <cell r="D13" t="str">
            <v>m</v>
          </cell>
        </row>
        <row r="14">
          <cell r="B14">
            <v>1.03</v>
          </cell>
          <cell r="C14" t="str">
            <v>Localización y replanteo para estructuras hidráulicas</v>
          </cell>
          <cell r="D14" t="str">
            <v>m2</v>
          </cell>
        </row>
        <row r="15">
          <cell r="B15">
            <v>1.04</v>
          </cell>
          <cell r="C15" t="str">
            <v>Desmonte y limpieza en rastrojo</v>
          </cell>
          <cell r="D15" t="str">
            <v>m2</v>
          </cell>
        </row>
        <row r="16">
          <cell r="B16">
            <v>1.05</v>
          </cell>
          <cell r="C16" t="str">
            <v>Descapote manual</v>
          </cell>
          <cell r="D16" t="str">
            <v>m2</v>
          </cell>
        </row>
        <row r="17">
          <cell r="B17">
            <v>1.06</v>
          </cell>
          <cell r="C17" t="str">
            <v>Descapote mecánico</v>
          </cell>
          <cell r="D17" t="str">
            <v>m2</v>
          </cell>
        </row>
        <row r="18">
          <cell r="B18">
            <v>1.07</v>
          </cell>
          <cell r="C18" t="str">
            <v>Ampliación y mejoramiento de vías de acceso con bulldozer</v>
          </cell>
          <cell r="D18" t="str">
            <v>hr</v>
          </cell>
        </row>
        <row r="19">
          <cell r="B19">
            <v>1.08</v>
          </cell>
          <cell r="C19" t="str">
            <v>Control de ríos mediante conformación mecánica de jarillón (inc. retroexcavadora orugada)</v>
          </cell>
          <cell r="D19" t="str">
            <v>hr</v>
          </cell>
        </row>
        <row r="20">
          <cell r="B20">
            <v>1.0900000000000001</v>
          </cell>
          <cell r="C20" t="str">
            <v>Acondicionamiento de superficies para impermeabilización con membranas (limpieza con cepillo metálico y pulidora)</v>
          </cell>
          <cell r="D20" t="str">
            <v>m2</v>
          </cell>
        </row>
        <row r="21">
          <cell r="B21">
            <v>1.1000000000000001</v>
          </cell>
          <cell r="C21" t="str">
            <v>Localización y replanteo para estructuras hidráulicas area menor</v>
          </cell>
          <cell r="D21" t="str">
            <v>un</v>
          </cell>
        </row>
        <row r="22">
          <cell r="B22">
            <v>1.1100000000000001</v>
          </cell>
          <cell r="C22" t="str">
            <v>Control de aguas por métodos manuales</v>
          </cell>
          <cell r="D22" t="str">
            <v>un</v>
          </cell>
        </row>
        <row r="23">
          <cell r="B23">
            <v>1.1200000000000001</v>
          </cell>
          <cell r="C23" t="str">
            <v>Campamento Tabla 18 M2</v>
          </cell>
          <cell r="D23" t="str">
            <v>un</v>
          </cell>
        </row>
        <row r="24">
          <cell r="B24">
            <v>1.1299999999999999</v>
          </cell>
          <cell r="C24" t="str">
            <v>Construcción de ataguias de desvio para const. presa</v>
          </cell>
          <cell r="D24" t="str">
            <v>m2</v>
          </cell>
        </row>
        <row r="25">
          <cell r="B25">
            <v>1.1399999999999999</v>
          </cell>
          <cell r="C25" t="str">
            <v xml:space="preserve">Investigación de Interferencias </v>
          </cell>
          <cell r="D25" t="str">
            <v>m3</v>
          </cell>
        </row>
        <row r="26">
          <cell r="B26">
            <v>1.1499999999999999</v>
          </cell>
          <cell r="C26" t="str">
            <v>Desvío de cauces durante la construcción</v>
          </cell>
          <cell r="D26" t="str">
            <v>glb</v>
          </cell>
        </row>
        <row r="27">
          <cell r="B27">
            <v>2.0099999999999998</v>
          </cell>
          <cell r="C27" t="str">
            <v>Excavación manual en conglomerado h &lt; 1.50m</v>
          </cell>
          <cell r="D27" t="str">
            <v>m3</v>
          </cell>
        </row>
        <row r="28">
          <cell r="B28">
            <v>2.02</v>
          </cell>
          <cell r="C28" t="str">
            <v>Excavación manual en conglomerado 1.50m &lt; h &lt; 3.0m</v>
          </cell>
          <cell r="D28" t="str">
            <v>m3</v>
          </cell>
        </row>
        <row r="29">
          <cell r="B29">
            <v>2.0299999999999998</v>
          </cell>
          <cell r="C29" t="str">
            <v>Excavación manual en conglomerado h &gt; 3.0m</v>
          </cell>
          <cell r="D29" t="str">
            <v>m3</v>
          </cell>
        </row>
        <row r="30">
          <cell r="B30">
            <v>2.04</v>
          </cell>
          <cell r="C30" t="str">
            <v>Excavación manual en conglomerado húmedo h &lt; 1.50m</v>
          </cell>
          <cell r="D30" t="str">
            <v>m3</v>
          </cell>
        </row>
        <row r="31">
          <cell r="B31">
            <v>2.0499999999999998</v>
          </cell>
          <cell r="C31" t="str">
            <v>Excavación manual en roca h&lt;1.5m</v>
          </cell>
          <cell r="D31" t="str">
            <v>m3</v>
          </cell>
        </row>
        <row r="32">
          <cell r="B32">
            <v>2.06</v>
          </cell>
          <cell r="C32" t="str">
            <v>Excavación manual en roca 1.5m &lt; h &lt; 3.0m</v>
          </cell>
          <cell r="D32" t="str">
            <v>m3</v>
          </cell>
        </row>
        <row r="33">
          <cell r="B33">
            <v>2.0699999999999998</v>
          </cell>
          <cell r="C33" t="str">
            <v>Excavación mecánica en conglomerado h &lt; 3.0m</v>
          </cell>
          <cell r="D33" t="str">
            <v>m3</v>
          </cell>
        </row>
        <row r="34">
          <cell r="B34">
            <v>2.08</v>
          </cell>
          <cell r="C34" t="str">
            <v>Excavación mecánica en conglomerado h &gt; 3.0m</v>
          </cell>
          <cell r="D34" t="str">
            <v>m3</v>
          </cell>
        </row>
        <row r="35">
          <cell r="B35">
            <v>2.09</v>
          </cell>
          <cell r="C35" t="str">
            <v>Excavación mecánica en conglomerado húmedo h&lt;3.0m</v>
          </cell>
          <cell r="D35" t="str">
            <v>m3</v>
          </cell>
        </row>
        <row r="36">
          <cell r="B36">
            <v>2.1</v>
          </cell>
          <cell r="C36" t="str">
            <v>Excavación mecánica en conglomerado húmedo h&gt;3.0m</v>
          </cell>
          <cell r="D36" t="str">
            <v>m3</v>
          </cell>
        </row>
        <row r="37">
          <cell r="B37">
            <v>2.11</v>
          </cell>
          <cell r="C37" t="str">
            <v>Excavación mecánica en roca h&lt;3.0m</v>
          </cell>
          <cell r="D37" t="str">
            <v>m3</v>
          </cell>
        </row>
        <row r="38">
          <cell r="B38">
            <v>2.12</v>
          </cell>
          <cell r="C38" t="str">
            <v>Excavación mecánica en roca h&gt;3.0m</v>
          </cell>
          <cell r="D38" t="str">
            <v>m3</v>
          </cell>
        </row>
        <row r="39">
          <cell r="B39">
            <v>2.13</v>
          </cell>
          <cell r="C39" t="str">
            <v>Demolición de roca con agente demoledor no expansivo (incluye perforación con compresor)</v>
          </cell>
          <cell r="D39" t="str">
            <v>m3</v>
          </cell>
        </row>
        <row r="40">
          <cell r="B40">
            <v>2.14</v>
          </cell>
          <cell r="C40" t="str">
            <v>Entibado tipo EC2 (formaleta madera 1/7 utilizaciones)</v>
          </cell>
          <cell r="D40" t="str">
            <v>m2</v>
          </cell>
        </row>
        <row r="41">
          <cell r="B41">
            <v>2.15</v>
          </cell>
          <cell r="C41" t="str">
            <v>Entibado tipo EC3 (formaleta metalica 1/7 utilizaciones)</v>
          </cell>
          <cell r="D41" t="str">
            <v>m2</v>
          </cell>
        </row>
        <row r="42">
          <cell r="B42">
            <v>2.16</v>
          </cell>
          <cell r="C42" t="str">
            <v>Retiro sobrantes de excavación</v>
          </cell>
          <cell r="D42" t="str">
            <v>m3</v>
          </cell>
        </row>
        <row r="43">
          <cell r="B43">
            <v>2.17</v>
          </cell>
          <cell r="C43" t="str">
            <v>Excavación manual en conglomerado húmedo h &gt; 1.50m</v>
          </cell>
          <cell r="D43" t="str">
            <v>m3</v>
          </cell>
        </row>
        <row r="44">
          <cell r="B44">
            <v>2.1800000000000002</v>
          </cell>
          <cell r="C44" t="str">
            <v>Excavación manual en material común h &lt; 1.50m</v>
          </cell>
          <cell r="D44" t="str">
            <v>m3</v>
          </cell>
        </row>
        <row r="45">
          <cell r="B45" t="str">
            <v>2,18A</v>
          </cell>
          <cell r="C45" t="str">
            <v>Excavación manual en material común 1.50m &lt; h &lt; 3.0m</v>
          </cell>
          <cell r="D45" t="str">
            <v>m3</v>
          </cell>
        </row>
        <row r="46">
          <cell r="B46">
            <v>2.19</v>
          </cell>
          <cell r="C46" t="str">
            <v>Excavación manual en material común h &gt; 3.00m</v>
          </cell>
          <cell r="D46" t="str">
            <v>m3</v>
          </cell>
        </row>
        <row r="47">
          <cell r="B47">
            <v>2.2000000000000002</v>
          </cell>
          <cell r="C47" t="str">
            <v>Excavación manual en recebo h &lt; 1.5 m</v>
          </cell>
          <cell r="D47" t="str">
            <v>m3</v>
          </cell>
        </row>
        <row r="48">
          <cell r="B48">
            <v>2.21</v>
          </cell>
          <cell r="C48" t="str">
            <v>Excavación Manual pozos de inspeccion h &lt; 3.0m</v>
          </cell>
          <cell r="D48" t="str">
            <v>m3</v>
          </cell>
        </row>
        <row r="49">
          <cell r="B49">
            <v>2.2200000000000002</v>
          </cell>
          <cell r="C49" t="str">
            <v>Excavación Manual pozos de inspeccion h &gt; 3.0m</v>
          </cell>
          <cell r="D49" t="str">
            <v>m3</v>
          </cell>
        </row>
        <row r="50">
          <cell r="B50">
            <v>2.5099999999999998</v>
          </cell>
          <cell r="C50" t="str">
            <v>Excavación Mecánica en material Común h &lt; 3.0m</v>
          </cell>
          <cell r="D50" t="str">
            <v>m3</v>
          </cell>
        </row>
        <row r="51">
          <cell r="B51">
            <v>2.52</v>
          </cell>
          <cell r="C51" t="str">
            <v>Excavación Mecánica en material Común &gt;3.0 m</v>
          </cell>
          <cell r="D51" t="str">
            <v>m3</v>
          </cell>
        </row>
        <row r="52">
          <cell r="B52">
            <v>0</v>
          </cell>
          <cell r="C52">
            <v>0</v>
          </cell>
          <cell r="D52">
            <v>0</v>
          </cell>
        </row>
        <row r="53">
          <cell r="B53">
            <v>3.01</v>
          </cell>
          <cell r="C53" t="str">
            <v>Arena para base de tubería (incluye extendida y compactada)</v>
          </cell>
          <cell r="D53" t="str">
            <v>m3</v>
          </cell>
        </row>
        <row r="54">
          <cell r="B54">
            <v>3.02</v>
          </cell>
          <cell r="C54" t="str">
            <v>Relleno material seleccionado proveniente de la excavación (incluye compactación c/0.20m)</v>
          </cell>
          <cell r="D54" t="str">
            <v>m3</v>
          </cell>
        </row>
        <row r="55">
          <cell r="B55">
            <v>3.03</v>
          </cell>
          <cell r="C55" t="str">
            <v>Relleno material seleccionado tamaño máximo 3" (incluye explote. cargue. acarreo y conformación)</v>
          </cell>
          <cell r="D55" t="str">
            <v>m3</v>
          </cell>
        </row>
        <row r="56">
          <cell r="B56">
            <v>3.04</v>
          </cell>
          <cell r="C56" t="str">
            <v>Relleno material seleccionado tamaño máximo 2" (incluye explote. cargue. acarreo y conformación)</v>
          </cell>
          <cell r="D56" t="str">
            <v>m3</v>
          </cell>
        </row>
        <row r="57">
          <cell r="B57">
            <v>3.05</v>
          </cell>
          <cell r="C57" t="str">
            <v>Sub-base triturada tamaño máximo 2" (incluye acarreo. conformación y compactación c/0.30m)</v>
          </cell>
          <cell r="D57" t="str">
            <v>m3</v>
          </cell>
        </row>
        <row r="58">
          <cell r="B58">
            <v>3.06</v>
          </cell>
          <cell r="C58" t="str">
            <v>Base triturada tamaño máximo 1 1/2" (incluye acarreo. conformación y compactación c/0.10m)</v>
          </cell>
          <cell r="D58" t="str">
            <v>m3</v>
          </cell>
        </row>
        <row r="59">
          <cell r="B59">
            <v>3.07</v>
          </cell>
          <cell r="C59" t="str">
            <v>Afirmado en material seleccionado tamaño máximo 2" (incluye explote. cargue. acarreo y conformación)</v>
          </cell>
          <cell r="D59" t="str">
            <v>m3</v>
          </cell>
        </row>
        <row r="60">
          <cell r="B60">
            <v>3.08</v>
          </cell>
          <cell r="C60" t="str">
            <v>Rajón o piedra partida (Incluye explote, cargue, acarreo)</v>
          </cell>
          <cell r="D60" t="str">
            <v>m3</v>
          </cell>
        </row>
        <row r="61">
          <cell r="B61">
            <v>3.09</v>
          </cell>
          <cell r="C61" t="str">
            <v>Arena de peña (incluye acarreo)</v>
          </cell>
          <cell r="D61" t="str">
            <v>m3</v>
          </cell>
        </row>
        <row r="62">
          <cell r="B62">
            <v>3.1</v>
          </cell>
          <cell r="C62" t="str">
            <v>Suministro e instalación de geotextil no tejido</v>
          </cell>
          <cell r="D62" t="str">
            <v>m2</v>
          </cell>
        </row>
        <row r="63">
          <cell r="B63">
            <v>3.11</v>
          </cell>
          <cell r="C63" t="str">
            <v>Recebo compactado</v>
          </cell>
          <cell r="D63" t="str">
            <v>m3</v>
          </cell>
        </row>
        <row r="64">
          <cell r="B64">
            <v>3.12</v>
          </cell>
          <cell r="C64" t="str">
            <v>Suministro e instalacion grava para filtro</v>
          </cell>
          <cell r="D64" t="str">
            <v>m3</v>
          </cell>
        </row>
        <row r="65">
          <cell r="B65">
            <v>3.13</v>
          </cell>
          <cell r="C65" t="str">
            <v>Relleno en canto rodado 0,15 &lt; d &lt; 0,30 m</v>
          </cell>
          <cell r="D65" t="str">
            <v>m3</v>
          </cell>
        </row>
        <row r="66">
          <cell r="B66">
            <v>4.01</v>
          </cell>
          <cell r="C66" t="str">
            <v>Corte de pavimento flexible</v>
          </cell>
          <cell r="D66" t="str">
            <v>m</v>
          </cell>
        </row>
        <row r="67">
          <cell r="B67">
            <v>4.0199999999999996</v>
          </cell>
          <cell r="C67" t="str">
            <v>Corte de pavimento rígido</v>
          </cell>
          <cell r="D67" t="str">
            <v>m</v>
          </cell>
        </row>
        <row r="68">
          <cell r="B68">
            <v>4.03</v>
          </cell>
          <cell r="C68" t="str">
            <v>Demolición de pavimento flexible (incluye retiro de escombros)</v>
          </cell>
          <cell r="D68" t="str">
            <v>m2</v>
          </cell>
        </row>
        <row r="69">
          <cell r="B69">
            <v>4.04</v>
          </cell>
          <cell r="C69" t="str">
            <v>Demolición de pavimento rígido (incluye retiro de escombros)</v>
          </cell>
          <cell r="D69" t="str">
            <v>m2</v>
          </cell>
        </row>
        <row r="70">
          <cell r="B70">
            <v>4.05</v>
          </cell>
          <cell r="C70" t="str">
            <v>Demolición manual de pisos y andenes (incluye retiro de escombros)</v>
          </cell>
          <cell r="D70" t="str">
            <v>m2</v>
          </cell>
        </row>
        <row r="71">
          <cell r="B71">
            <v>4.0599999999999996</v>
          </cell>
          <cell r="C71" t="str">
            <v>Demolición de tubería en concreto (incluye retiro de escombros)</v>
          </cell>
          <cell r="D71" t="str">
            <v>m3</v>
          </cell>
        </row>
        <row r="72">
          <cell r="B72">
            <v>4.07</v>
          </cell>
          <cell r="C72" t="str">
            <v>Demolición de concreto reforzado (incluye retiro de escombros)</v>
          </cell>
          <cell r="D72" t="str">
            <v>m3</v>
          </cell>
        </row>
        <row r="73">
          <cell r="B73">
            <v>4.08</v>
          </cell>
          <cell r="C73" t="str">
            <v>Demolición de concreto simple (incluye retiro de escombros)</v>
          </cell>
          <cell r="D73" t="str">
            <v>m3</v>
          </cell>
        </row>
        <row r="74">
          <cell r="B74">
            <v>4.09</v>
          </cell>
          <cell r="C74" t="str">
            <v>Demolición de concreto ciclópeo (incluye retiro de escombros)</v>
          </cell>
          <cell r="D74" t="str">
            <v>m3</v>
          </cell>
        </row>
        <row r="75">
          <cell r="B75">
            <v>4.0999999999999996</v>
          </cell>
          <cell r="C75" t="str">
            <v>Retiro tuberia existente</v>
          </cell>
          <cell r="D75" t="str">
            <v>m</v>
          </cell>
        </row>
        <row r="76">
          <cell r="B76">
            <v>4.1100000000000003</v>
          </cell>
          <cell r="C76" t="str">
            <v>Demolicion Pozos inspeccion h&lt;1,3m</v>
          </cell>
          <cell r="D76" t="str">
            <v>un</v>
          </cell>
        </row>
        <row r="77">
          <cell r="B77">
            <v>4.12</v>
          </cell>
          <cell r="C77" t="str">
            <v>Demolicion Adoquin</v>
          </cell>
          <cell r="D77" t="str">
            <v>m2</v>
          </cell>
        </row>
        <row r="78">
          <cell r="B78">
            <v>4.13</v>
          </cell>
          <cell r="C78" t="str">
            <v>Corte Pavimento en adoquin/escalera</v>
          </cell>
          <cell r="D78" t="str">
            <v>m</v>
          </cell>
        </row>
        <row r="79">
          <cell r="B79">
            <v>5.01</v>
          </cell>
          <cell r="C79" t="str">
            <v>Carpeta asfáltica. e=0.05m (incluye imprimación)</v>
          </cell>
          <cell r="D79" t="str">
            <v>m2</v>
          </cell>
        </row>
        <row r="80">
          <cell r="B80">
            <v>5.0199999999999996</v>
          </cell>
          <cell r="C80" t="str">
            <v>Carpeta asfáltica. e=0.07m (incluye imprimación)</v>
          </cell>
          <cell r="D80" t="str">
            <v>m2</v>
          </cell>
        </row>
        <row r="81">
          <cell r="B81">
            <v>5.03</v>
          </cell>
          <cell r="C81" t="str">
            <v>Carpeta asfáltica. e=0.10m (incluye imprimación)</v>
          </cell>
          <cell r="D81" t="str">
            <v>m2</v>
          </cell>
        </row>
        <row r="82">
          <cell r="B82">
            <v>5.04</v>
          </cell>
          <cell r="C82" t="str">
            <v>Pavimento asfáltico (mezcla en caliente)</v>
          </cell>
          <cell r="D82" t="str">
            <v>m3</v>
          </cell>
        </row>
        <row r="83">
          <cell r="B83">
            <v>5.05</v>
          </cell>
          <cell r="C83" t="str">
            <v>Pavimento rígido. concreto 3000 PSI elab. en obra (e=0.15m)</v>
          </cell>
          <cell r="D83" t="str">
            <v>m2</v>
          </cell>
        </row>
        <row r="84">
          <cell r="B84">
            <v>5.0599999999999996</v>
          </cell>
          <cell r="C84" t="str">
            <v>Pavimento rígido. concreto 3000 PSI elab. en obra (e=0.20m)</v>
          </cell>
          <cell r="D84" t="str">
            <v>m2</v>
          </cell>
        </row>
        <row r="85">
          <cell r="B85">
            <v>5.08</v>
          </cell>
          <cell r="C85" t="str">
            <v>Pavimento Concreto Ciclópeo (60% Piedra 40% Concreto 3000 PSI)</v>
          </cell>
          <cell r="D85" t="str">
            <v>m2</v>
          </cell>
        </row>
        <row r="86">
          <cell r="B86">
            <v>5.09</v>
          </cell>
          <cell r="C86" t="str">
            <v>Suministro e instalacion de Adoquin /escalera</v>
          </cell>
          <cell r="D86" t="str">
            <v>m2</v>
          </cell>
        </row>
        <row r="87">
          <cell r="B87">
            <v>6.01</v>
          </cell>
          <cell r="C87" t="str">
            <v>Suministro e instalación de tubería PVC para
alcantarillados 6" (inc. nivelación de precisión)</v>
          </cell>
          <cell r="D87" t="str">
            <v>m</v>
          </cell>
        </row>
        <row r="88">
          <cell r="B88">
            <v>6.02</v>
          </cell>
          <cell r="C88" t="str">
            <v>Suministro e instalación de tubería PVC para alcantarillados 8" (inc.union, nivelación de precisión)</v>
          </cell>
          <cell r="D88" t="str">
            <v>m</v>
          </cell>
        </row>
        <row r="89">
          <cell r="B89">
            <v>6.03</v>
          </cell>
          <cell r="C89" t="str">
            <v>Suministro e instalación de tubería PVC para alcantarillados 10" (inc.Union, nivelación de precisión)</v>
          </cell>
          <cell r="D89" t="str">
            <v>m</v>
          </cell>
        </row>
        <row r="90">
          <cell r="B90">
            <v>6.04</v>
          </cell>
          <cell r="C90" t="str">
            <v>Suministro e instalación de tubería PVC para alcantarillados 12" (inc. nivelación de precisión)</v>
          </cell>
          <cell r="D90" t="str">
            <v>m</v>
          </cell>
        </row>
        <row r="91">
          <cell r="B91">
            <v>6.05</v>
          </cell>
          <cell r="C91" t="str">
            <v>Suministro e instalación de tubería PVC para alcantarillados 14" (inc.Union, nivelación de precisión)</v>
          </cell>
          <cell r="D91" t="str">
            <v>m</v>
          </cell>
        </row>
        <row r="92">
          <cell r="B92">
            <v>6.06</v>
          </cell>
          <cell r="C92" t="str">
            <v>Suministro e instalación de tubería PVC para alcantarillados 16" (inc. Union nivelación de precisión)</v>
          </cell>
          <cell r="D92" t="str">
            <v>m</v>
          </cell>
        </row>
        <row r="93">
          <cell r="B93">
            <v>6.07</v>
          </cell>
          <cell r="C93" t="str">
            <v>Suministro e instalación de tubería PVC para alcantarillados 18" (inc. Union nivelación de precisión)</v>
          </cell>
          <cell r="D93" t="str">
            <v>m</v>
          </cell>
        </row>
        <row r="94">
          <cell r="B94">
            <v>6.08</v>
          </cell>
          <cell r="C94" t="str">
            <v>Suministro e instalación de tubería PVC para alcantarillados 20" (inc. Union y nivelación de precisión)</v>
          </cell>
          <cell r="D94" t="str">
            <v>m</v>
          </cell>
        </row>
        <row r="95">
          <cell r="B95">
            <v>6.09</v>
          </cell>
          <cell r="C95" t="str">
            <v>Suministro e instalación de tubería PVC para alcantarillados d=24" (inc. unión y nivelación de precisión)</v>
          </cell>
          <cell r="D95" t="str">
            <v>m</v>
          </cell>
        </row>
        <row r="96">
          <cell r="B96">
            <v>6.1</v>
          </cell>
          <cell r="C96" t="str">
            <v>Suministro e instalación de tubería PVC para alcantarillados d=27" (inc. unión y nivelación de precisión)</v>
          </cell>
          <cell r="D96" t="str">
            <v>m</v>
          </cell>
        </row>
        <row r="97">
          <cell r="B97">
            <v>6.11</v>
          </cell>
          <cell r="C97" t="str">
            <v>Suministro e instalación de tubería PVC para alcantarillados d=30" (inc. unión y nivelación de precisión)</v>
          </cell>
          <cell r="D97" t="str">
            <v>m</v>
          </cell>
        </row>
        <row r="98">
          <cell r="B98">
            <v>6.12</v>
          </cell>
          <cell r="C98" t="str">
            <v>Suministro e instalación de tubería PVC para alcantarillados d=33" (inc. unión y nivelación de precisión)</v>
          </cell>
          <cell r="D98" t="str">
            <v>m</v>
          </cell>
        </row>
        <row r="99">
          <cell r="B99">
            <v>6.13</v>
          </cell>
          <cell r="C99" t="str">
            <v>Suministro e instalación de tubería PVC para alcantarillados d=36" (inc. unión y nivelación de precisión)</v>
          </cell>
          <cell r="D99" t="str">
            <v>m</v>
          </cell>
        </row>
        <row r="100">
          <cell r="B100">
            <v>6.14</v>
          </cell>
          <cell r="C100" t="str">
            <v>Suministro e instalación de tubería PVC para alcantarillados d=39" (inc. unión y nivelación de precisión)</v>
          </cell>
          <cell r="D100" t="str">
            <v>m</v>
          </cell>
        </row>
        <row r="101">
          <cell r="B101">
            <v>6.15</v>
          </cell>
          <cell r="C101" t="str">
            <v>Suministro e instalación de tubería PVC para alcantarillados d=42" (inc. unión y nivelación de precisión)</v>
          </cell>
          <cell r="D101" t="str">
            <v>m</v>
          </cell>
        </row>
        <row r="102">
          <cell r="B102">
            <v>6.16</v>
          </cell>
          <cell r="C102" t="str">
            <v>Suministro e instalación de tubería PVC para alcantarillados d=45" (inc. unión y nivelación de precisión)</v>
          </cell>
          <cell r="D102" t="str">
            <v>m</v>
          </cell>
        </row>
        <row r="103">
          <cell r="B103">
            <v>6.17</v>
          </cell>
          <cell r="C103" t="str">
            <v>Suministro e instalación de tubería PVC para alcantarillados d=48" (inc. unión y nivelación de precisión)</v>
          </cell>
          <cell r="D103" t="str">
            <v>m</v>
          </cell>
        </row>
        <row r="104">
          <cell r="B104">
            <v>6.18</v>
          </cell>
          <cell r="C104" t="str">
            <v>Suministro e instalación de tubería PVC para alcantarillados d=51" (inc. unión y nivelación de precisión)</v>
          </cell>
          <cell r="D104" t="str">
            <v>m</v>
          </cell>
        </row>
        <row r="105">
          <cell r="B105">
            <v>6.19</v>
          </cell>
          <cell r="C105" t="str">
            <v>Suministro e instalación de tubería PVC para alcantarillados d=54" (inc. unión y nivelación de precisión)</v>
          </cell>
          <cell r="D105" t="str">
            <v>m</v>
          </cell>
        </row>
        <row r="106">
          <cell r="B106">
            <v>6.2</v>
          </cell>
          <cell r="C106" t="str">
            <v>Suministro e instalación de tubería PVC para alcantarillados d=57" (inc. unión y nivelación de precisión)</v>
          </cell>
          <cell r="D106" t="str">
            <v>m</v>
          </cell>
        </row>
        <row r="107">
          <cell r="B107">
            <v>6.21</v>
          </cell>
          <cell r="C107" t="str">
            <v>Suministro e instalación de tubería PVC para alcantarillados d=60" (inc. unión y nivelación de precisión)</v>
          </cell>
          <cell r="D107" t="str">
            <v>m</v>
          </cell>
        </row>
        <row r="108">
          <cell r="B108">
            <v>6.22</v>
          </cell>
          <cell r="C108" t="str">
            <v>Suministro e instalación de tubería en concreto sin refuerzo para alcantarillados d=8" (inc. unión y nivelación de precisión)</v>
          </cell>
          <cell r="D108" t="str">
            <v>m</v>
          </cell>
        </row>
        <row r="109">
          <cell r="B109">
            <v>6.23</v>
          </cell>
          <cell r="C109" t="str">
            <v>Suministro e instalación de tubería PVC para
alcantarillados 4" (inc. nivelación de precisión)</v>
          </cell>
          <cell r="D109" t="str">
            <v>m</v>
          </cell>
        </row>
        <row r="110">
          <cell r="B110">
            <v>6.24</v>
          </cell>
          <cell r="C110" t="str">
            <v>Suministro e instalación de tubería PVC para
alcantarillados 6" CON ORIFICIOS DE 2" CADA 30 CM(inc. nivelación de precisión)</v>
          </cell>
          <cell r="D110" t="str">
            <v>m</v>
          </cell>
        </row>
        <row r="111">
          <cell r="B111">
            <v>6.25</v>
          </cell>
          <cell r="C111" t="str">
            <v>Suministro e instalacion TEE-pvc union mecanica 6x6x6"</v>
          </cell>
          <cell r="D111" t="str">
            <v>un</v>
          </cell>
        </row>
        <row r="112">
          <cell r="B112">
            <v>6.26</v>
          </cell>
          <cell r="C112" t="str">
            <v>Suministro e instalación de tubería PVC para
alcantarillados 6" CON ORIFICIOS DE 1 1/2" CADA 30 CM(inc. nivelación de precisión)</v>
          </cell>
          <cell r="D112" t="str">
            <v>m</v>
          </cell>
        </row>
        <row r="113">
          <cell r="B113">
            <v>6.27</v>
          </cell>
          <cell r="C113" t="str">
            <v>Suministro e instalación de tubería PVC para
alcantarillados 4" CON ORIFICIOS DE 1 1/4" CADA 60 CM(inc. nivelación de precisión)</v>
          </cell>
          <cell r="D113" t="str">
            <v>m</v>
          </cell>
        </row>
        <row r="114">
          <cell r="B114">
            <v>6.28</v>
          </cell>
          <cell r="C114" t="str">
            <v>Suministro e instalación de tubería PVC para
alcantarillados 4" CON ORIFICIOS DE 3/8" CADA 30 CM(inc. nivelación de precisión)</v>
          </cell>
          <cell r="D114" t="str">
            <v>m</v>
          </cell>
        </row>
        <row r="115">
          <cell r="B115">
            <v>6.29</v>
          </cell>
          <cell r="C115" t="str">
            <v>Suministro e instalación de tubería PVC para alcantarillados 4" CON ORIFICIOS DE 3mm</v>
          </cell>
          <cell r="D115" t="str">
            <v>m</v>
          </cell>
        </row>
        <row r="116">
          <cell r="B116">
            <v>6.3</v>
          </cell>
          <cell r="C116" t="str">
            <v>Suministro e instalación de Codo 45° PVC para Alcantarillado de 4"</v>
          </cell>
          <cell r="D116" t="str">
            <v>un</v>
          </cell>
        </row>
        <row r="117">
          <cell r="B117">
            <v>6.31</v>
          </cell>
          <cell r="C117" t="str">
            <v>Suministro e instalación de Codo 90° PVC para Alcantarillado de 4"</v>
          </cell>
          <cell r="D117" t="str">
            <v>un</v>
          </cell>
        </row>
        <row r="118">
          <cell r="B118">
            <v>6.32</v>
          </cell>
          <cell r="C118" t="str">
            <v>Suministro e instalación de TEE PVC para Alcantarillado de 4"</v>
          </cell>
          <cell r="D118" t="str">
            <v>un</v>
          </cell>
        </row>
        <row r="119">
          <cell r="B119">
            <v>7.01</v>
          </cell>
          <cell r="C119" t="str">
            <v>Caja inspección 0.50x0.50m. concreto ref. 3000 PSI elab.en obra. h=0.70m . e=0.07m (inc. excavación. formaleta 1/3 usos)</v>
          </cell>
          <cell r="D119" t="str">
            <v>un</v>
          </cell>
        </row>
        <row r="120">
          <cell r="B120">
            <v>7.02</v>
          </cell>
          <cell r="C120" t="str">
            <v>Caja inspección 0.70x0.70m. concreto ref. 3000 PSI elab.en obra. h=0.70m . e=0.07m (inc. excavación. formaleta 1/3 usos)</v>
          </cell>
          <cell r="D120" t="str">
            <v>un</v>
          </cell>
        </row>
        <row r="121">
          <cell r="B121">
            <v>7.03</v>
          </cell>
          <cell r="C121" t="str">
            <v>Caja inspección 0.90x0.90m. concreto ref. 3000 PSI elab.en obra. h=0.90m . e=0.10m (inc. excavación. formaleta
1/3 usos)</v>
          </cell>
          <cell r="D121" t="str">
            <v>un</v>
          </cell>
        </row>
        <row r="122">
          <cell r="B122">
            <v>7.04</v>
          </cell>
          <cell r="C122" t="str">
            <v>Caja inspección 0.50x0.50m. concreto ref. 3000 PSI elab. planta. h=0.70m . e=0.07m (inc. excavación. formaleta 1/3
usos)</v>
          </cell>
          <cell r="D122" t="str">
            <v>un</v>
          </cell>
        </row>
        <row r="123">
          <cell r="B123">
            <v>7.05</v>
          </cell>
          <cell r="C123" t="str">
            <v>Suministro e instalación de Kit Silla Tee 8 x 4" de PVC para alcantarillados (incluye acondicionador y adhesivo)</v>
          </cell>
          <cell r="D123" t="str">
            <v>un</v>
          </cell>
        </row>
        <row r="124">
          <cell r="B124">
            <v>7.06</v>
          </cell>
          <cell r="C124" t="str">
            <v>Suministro e instalación de Kit Silla Tee 8 x 6" de PVC para alcantarillados (incluye acondicionador y adhesivo)</v>
          </cell>
          <cell r="D124" t="str">
            <v>un</v>
          </cell>
        </row>
        <row r="125">
          <cell r="B125">
            <v>7.07</v>
          </cell>
          <cell r="C125" t="str">
            <v>Suministro e instalación de Kit Silla Tee 10 x 4" de PVC para alcantarillados (incluye acondicionador y adhesivo)</v>
          </cell>
          <cell r="D125" t="str">
            <v>un</v>
          </cell>
        </row>
        <row r="126">
          <cell r="B126">
            <v>7.08</v>
          </cell>
          <cell r="C126" t="str">
            <v>Suministro e instalación de Kit Silla Tee 10 x 6" de PVC para alcantarillados (incluye acondicionador y adhesivo)</v>
          </cell>
          <cell r="D126" t="str">
            <v>un</v>
          </cell>
        </row>
        <row r="127">
          <cell r="B127">
            <v>7.09</v>
          </cell>
          <cell r="C127" t="str">
            <v>Suministro e instalación de Kit Silla Tee 12 x 4" de PVC para alcantarillados (incluye acondicionador y adhesivo)</v>
          </cell>
          <cell r="D127" t="str">
            <v>un</v>
          </cell>
        </row>
        <row r="128">
          <cell r="B128">
            <v>7.1</v>
          </cell>
          <cell r="C128" t="str">
            <v>Suministro e instalación de Kit Silla Tee 12 x 6" de PVC para alcantarillados (incluye acondicionador y adhesivo)</v>
          </cell>
          <cell r="D128" t="str">
            <v>un</v>
          </cell>
        </row>
        <row r="129">
          <cell r="B129">
            <v>7.11</v>
          </cell>
          <cell r="C129" t="str">
            <v>Suministro e instalación de Silla Tee 16 x 4" de PVC para alcantarillados (incluye acondicionador y adhesivo)</v>
          </cell>
          <cell r="D129" t="str">
            <v>un</v>
          </cell>
        </row>
        <row r="130">
          <cell r="B130">
            <v>7.12</v>
          </cell>
          <cell r="C130" t="str">
            <v>Suministro e instalación de Silla Tee 16 x 6" de PVC para alcantarillados (incluye acondicionador y adhesivo)</v>
          </cell>
          <cell r="D130" t="str">
            <v>un</v>
          </cell>
        </row>
        <row r="131">
          <cell r="B131">
            <v>7.13</v>
          </cell>
          <cell r="C131" t="str">
            <v>Suministro e instalación de Silla Tee 18 x 6" de PVC para alcantarillados (incluye acondicionador y adhesivo)</v>
          </cell>
          <cell r="D131" t="str">
            <v>un</v>
          </cell>
        </row>
        <row r="132">
          <cell r="B132">
            <v>7.14</v>
          </cell>
          <cell r="C132" t="str">
            <v>Suministro e instalación de Silla Tee 20 x 6" de PVC para alcantarillados (incluye acondicionador y adhesivo)</v>
          </cell>
          <cell r="D132" t="str">
            <v>un</v>
          </cell>
        </row>
        <row r="133">
          <cell r="B133">
            <v>7.15</v>
          </cell>
          <cell r="C133" t="str">
            <v>Suministro e instalación de Kit Silla Yee 8 x 4" de PVC para alcantarillados (incluye acondicionador y adhesivo)</v>
          </cell>
          <cell r="D133" t="str">
            <v>un</v>
          </cell>
        </row>
        <row r="134">
          <cell r="B134">
            <v>7.16</v>
          </cell>
          <cell r="C134" t="str">
            <v>Suministro e instalación de Kit Silla Yee 8 x 6" de PVC para alcantarillados (incluye acondicionador y adhesivo)</v>
          </cell>
          <cell r="D134" t="str">
            <v>un</v>
          </cell>
        </row>
        <row r="135">
          <cell r="B135">
            <v>7.17</v>
          </cell>
          <cell r="C135" t="str">
            <v>Suministro e instalación de Kit Silla Yee 10 x 4" de PVC para alcantarillados (incluye acondicionador y adhesivo)</v>
          </cell>
          <cell r="D135" t="str">
            <v>un</v>
          </cell>
        </row>
        <row r="136">
          <cell r="B136">
            <v>7.18</v>
          </cell>
          <cell r="C136" t="str">
            <v>Suministro e instalación de Kit Silla Yee 10 x 6" de PVC para alcantarillados (incluye acondicionador y adhesivo)</v>
          </cell>
          <cell r="D136" t="str">
            <v>un</v>
          </cell>
        </row>
        <row r="137">
          <cell r="B137">
            <v>7.19</v>
          </cell>
          <cell r="C137" t="str">
            <v>Suministro e instalación de Kit Silla Yee 12 x 4" de PVC para alcantarillados (incluye acondicionador y adhesivo)</v>
          </cell>
          <cell r="D137" t="str">
            <v>un</v>
          </cell>
        </row>
        <row r="138">
          <cell r="B138">
            <v>7.2</v>
          </cell>
          <cell r="C138" t="str">
            <v>Suministro e instalación de Kit Silla Yee 12 x 6" de PVC para alcantarillados (incluye acondicionador y adhesivo)</v>
          </cell>
          <cell r="D138" t="str">
            <v>un</v>
          </cell>
        </row>
        <row r="139">
          <cell r="B139">
            <v>7.21</v>
          </cell>
          <cell r="C139" t="str">
            <v>Suministro e instalación de Silla Yee 16 x 4" de PVC para alcantarillados (incluye acondicionador y adhesivo)</v>
          </cell>
          <cell r="D139" t="str">
            <v>un</v>
          </cell>
        </row>
        <row r="140">
          <cell r="B140">
            <v>7.22</v>
          </cell>
          <cell r="C140" t="str">
            <v>Suministro e instalación de Silla Yee 16 x 6" de PVC para alcantarillados (incluye acondicionador y adhesivo)</v>
          </cell>
          <cell r="D140" t="str">
            <v>un</v>
          </cell>
        </row>
        <row r="141">
          <cell r="B141">
            <v>7.23</v>
          </cell>
          <cell r="C141" t="str">
            <v>Suministro e instalación de Silla Yee 18 x 6" de PVC para alcantarillados (incluye acondicionador y adhesivo)</v>
          </cell>
          <cell r="D141" t="str">
            <v>un</v>
          </cell>
        </row>
        <row r="142">
          <cell r="B142">
            <v>7.24</v>
          </cell>
          <cell r="C142" t="str">
            <v>Suministro e instalación de Silla Yee 20 x 6" de PVC para alcantarillados (incluye acondicionador y adhesivo)</v>
          </cell>
          <cell r="D142" t="str">
            <v>un</v>
          </cell>
        </row>
        <row r="143">
          <cell r="B143">
            <v>7.25</v>
          </cell>
          <cell r="C143" t="str">
            <v>Caja inspección 0.60x0.60m. concreto ref. 3000 PSI elab.en obra. h=0.70m . e=0.07m (inc. excavación. formaleta 1/3 usos)</v>
          </cell>
          <cell r="D143" t="str">
            <v>un</v>
          </cell>
        </row>
        <row r="144">
          <cell r="B144">
            <v>7.26</v>
          </cell>
          <cell r="C144" t="str">
            <v>Caja inspección 0.50x0.50m. Ladrillo tolete, elab.en obra. h=0.70m .(inc. excavación.)</v>
          </cell>
          <cell r="D144" t="str">
            <v>un</v>
          </cell>
        </row>
        <row r="145">
          <cell r="B145">
            <v>8.0009999999999994</v>
          </cell>
          <cell r="C145" t="str">
            <v>Suministro e instal. tubería PVC unión mecánica para acueductos -Presión Trabajo 200PSI- 2" (incluye instal. accesorios)</v>
          </cell>
          <cell r="D145" t="str">
            <v>m</v>
          </cell>
        </row>
        <row r="146">
          <cell r="B146">
            <v>8.0020000000000007</v>
          </cell>
          <cell r="C146" t="str">
            <v>Suministro e instal. tubería PVC unión mecánica para acueductos -Presión Trabajo 200PSI- 2 1/2" (incluye instal. acces.)</v>
          </cell>
          <cell r="D146" t="str">
            <v>m</v>
          </cell>
        </row>
        <row r="147">
          <cell r="B147">
            <v>8.0030000000000001</v>
          </cell>
          <cell r="C147" t="str">
            <v>Suministro e instal. tubería PVC unión mecánica para acueductos -Presión Trabajo 200PSI- 3" (incluye instal. accesorios)</v>
          </cell>
          <cell r="D147" t="str">
            <v>m</v>
          </cell>
        </row>
        <row r="148">
          <cell r="B148">
            <v>8.0039999999999996</v>
          </cell>
          <cell r="C148" t="str">
            <v>Suministro e instal. tubería PVC unión mecánica para acueductos -Presión Trabajo 200PSI- 4" (incluye instal. accesorios)</v>
          </cell>
          <cell r="D148" t="str">
            <v>m</v>
          </cell>
        </row>
        <row r="149">
          <cell r="B149">
            <v>8.0050000000000008</v>
          </cell>
          <cell r="C149" t="str">
            <v>Suministro e instal. tubería PVC unión mecánica para acueductos -Presión Trabajo 200PSI- 6" (incluye instal. accesorios)</v>
          </cell>
          <cell r="D149" t="str">
            <v>m</v>
          </cell>
        </row>
        <row r="150">
          <cell r="B150">
            <v>8.0060000000000002</v>
          </cell>
          <cell r="C150" t="str">
            <v>Suministro e instal. tubería PVC unión mecánica para acueductos -Presión Trabajo 200PSI- 8" (incluye instal. accesorios)</v>
          </cell>
          <cell r="D150" t="str">
            <v>m</v>
          </cell>
        </row>
        <row r="151">
          <cell r="B151">
            <v>8.0069999999999997</v>
          </cell>
          <cell r="C151" t="str">
            <v>Suministro e instal. tubería PVC unión mecánica para acueductos -Presión Trabajo 200PSI- 10" (incluye instal accesorios)</v>
          </cell>
          <cell r="D151" t="str">
            <v>m</v>
          </cell>
        </row>
        <row r="152">
          <cell r="B152">
            <v>8.0079999999999991</v>
          </cell>
          <cell r="C152" t="str">
            <v>Suministro e instal. tubería PVC unión mecánica para acueductos -Presión Trabajo 200PSI- 12" (incluye instal accesorios)</v>
          </cell>
          <cell r="D152" t="str">
            <v>m</v>
          </cell>
        </row>
        <row r="153">
          <cell r="B153">
            <v>8.0090000000000003</v>
          </cell>
          <cell r="C153" t="str">
            <v>Suministro e instal. tubería PVC unión mecánica para acueductos -Presión Trabajo 200PSI- 14" (incluye instal accesorios)</v>
          </cell>
          <cell r="D153" t="str">
            <v>m</v>
          </cell>
        </row>
        <row r="154">
          <cell r="B154">
            <v>8.01</v>
          </cell>
          <cell r="C154" t="str">
            <v>Suministro e instal. tubería PVC unión mecánica para acueductos -Presión Trabajo 200PSI- 16" (incluye instal accesorios)</v>
          </cell>
          <cell r="D154" t="str">
            <v>m</v>
          </cell>
        </row>
        <row r="155">
          <cell r="B155">
            <v>8.0109999999999992</v>
          </cell>
          <cell r="C155" t="str">
            <v>Suministro e instal. tubería PVC unión mecánica para acueductos -Presión Trabajo 200PSI- 18" (incluye instal accesorios)</v>
          </cell>
          <cell r="D155" t="str">
            <v>m</v>
          </cell>
        </row>
        <row r="156">
          <cell r="B156">
            <v>8.0120000000000005</v>
          </cell>
          <cell r="C156" t="str">
            <v>Suministro e instal. tubería PVC unión mecánica para acueductos -Presión Trabajo 200PSI- 20" (incluye instal accesorios)</v>
          </cell>
          <cell r="D156" t="str">
            <v>m</v>
          </cell>
        </row>
        <row r="157">
          <cell r="B157">
            <v>8.0129999999999999</v>
          </cell>
          <cell r="C157" t="str">
            <v>Suministro e instal. tubería PVC unión mecánica para acueductos -Presión Trabajo 160PSI- 2" (incluye instal. accesorios)</v>
          </cell>
          <cell r="D157" t="str">
            <v>m</v>
          </cell>
        </row>
        <row r="158">
          <cell r="B158">
            <v>8.0139999999999993</v>
          </cell>
          <cell r="C158" t="str">
            <v>Suministro e instal. tubería PVC unión mecánica para acueductos -Presión Trabajo 160PSI- 2 1/2" (incluye instal. acces.)</v>
          </cell>
          <cell r="D158" t="str">
            <v>m</v>
          </cell>
        </row>
        <row r="159">
          <cell r="B159">
            <v>8.0150000000000006</v>
          </cell>
          <cell r="C159" t="str">
            <v>Suministro e instal. tubería PVC unión mecánica para acueductos -Presión Trabajo 160PSI- 3" (incluye instal. accesorios)</v>
          </cell>
          <cell r="D159" t="str">
            <v>m</v>
          </cell>
        </row>
        <row r="160">
          <cell r="B160">
            <v>8.016</v>
          </cell>
          <cell r="C160" t="str">
            <v>Suministro e instal. tubería PVC unión mecánica para acueductos -Presión Trabajo 160PSI- 4" (incluye instal. accesorios)</v>
          </cell>
          <cell r="D160" t="str">
            <v>m</v>
          </cell>
        </row>
        <row r="161">
          <cell r="B161">
            <v>8.0169999999999995</v>
          </cell>
          <cell r="C161" t="str">
            <v>Suministro e instal. tubería PVC unión mecánica para acueductos -Presión Trabajo 160PSI- 6" (incluye instal. accesorios)</v>
          </cell>
          <cell r="D161" t="str">
            <v>m</v>
          </cell>
        </row>
        <row r="162">
          <cell r="B162">
            <v>8.0180000000000007</v>
          </cell>
          <cell r="C162" t="str">
            <v>Suministro e instal. tubería PVC unión mecánica para acueductos -Presión Trabajo 160PSI- 8" (incluye instal. accesorios)</v>
          </cell>
          <cell r="D162" t="str">
            <v>m</v>
          </cell>
        </row>
        <row r="163">
          <cell r="B163">
            <v>8.0190000000000001</v>
          </cell>
          <cell r="C163" t="str">
            <v>Suministro e instal. tubería PVC unión mecánica para acueductos -Presión Trabajo 160PSI- 10" (incluye instal accesorios)</v>
          </cell>
          <cell r="D163" t="str">
            <v>m</v>
          </cell>
        </row>
        <row r="164">
          <cell r="B164">
            <v>8.02</v>
          </cell>
          <cell r="C164" t="str">
            <v>Suministro e instal. tubería PVC unión mecánica para acueductos -Presión Trabajo 160PSI- 12" (incluye instal accesorios)</v>
          </cell>
          <cell r="D164" t="str">
            <v>m</v>
          </cell>
        </row>
        <row r="165">
          <cell r="B165">
            <v>8.0210000000000008</v>
          </cell>
          <cell r="C165" t="str">
            <v>Suministro e instal. tubería PVC unión mecánica para acueductos -Presión Trabajo 160PSI- 14" (incluye instal accesorios)</v>
          </cell>
          <cell r="D165" t="str">
            <v>m</v>
          </cell>
        </row>
        <row r="166">
          <cell r="B166">
            <v>8.0220000000000002</v>
          </cell>
          <cell r="C166" t="str">
            <v>Suministro e instal. tubería PVC unión mecánica para acueductos -Presión Trabajo 160PSI- 16" (incluye instal accesorios</v>
          </cell>
          <cell r="D166" t="str">
            <v>m</v>
          </cell>
        </row>
        <row r="167">
          <cell r="B167">
            <v>8.0229999999999997</v>
          </cell>
          <cell r="C167" t="str">
            <v>Suministro e instal. tubería PVC unión mecánica para acueductos -Presión Trabajo 160PSI- 18" (incluye instal accesorios)</v>
          </cell>
          <cell r="D167" t="str">
            <v>m</v>
          </cell>
        </row>
        <row r="168">
          <cell r="B168">
            <v>8.0239999999999991</v>
          </cell>
          <cell r="C168" t="str">
            <v>Suministro e instal. tubería PVC unión mecánica para acueductos -Presión Trabajo 160PSI- 20" (incluye instal accesorios)</v>
          </cell>
          <cell r="D168" t="str">
            <v>m</v>
          </cell>
        </row>
        <row r="169">
          <cell r="B169">
            <v>8.0250000000000004</v>
          </cell>
          <cell r="C169" t="str">
            <v>Suministro e instal. tubería PVC unión mecánica para acueductos -Presión Trabajo 125PSI- 3" (incluye instal. accesorios)</v>
          </cell>
          <cell r="D169" t="str">
            <v>m</v>
          </cell>
        </row>
        <row r="170">
          <cell r="B170">
            <v>8.0259999999999998</v>
          </cell>
          <cell r="C170" t="str">
            <v>Suministro e instal. tubería PVC unión mecánica para acueductos -Presión Trabajo 125PSI- 4" (incluye instal. accesorios)</v>
          </cell>
          <cell r="D170" t="str">
            <v>m</v>
          </cell>
        </row>
        <row r="171">
          <cell r="B171">
            <v>8.0269999999999992</v>
          </cell>
          <cell r="C171" t="str">
            <v>Suministro e instal. tubería PVC unión mecánica para acueductos -Presión Trabajo 125PSI- 6" (incluye instal. accesorios)</v>
          </cell>
          <cell r="D171" t="str">
            <v>m</v>
          </cell>
        </row>
        <row r="172">
          <cell r="B172">
            <v>8.0280000000000005</v>
          </cell>
          <cell r="C172" t="str">
            <v>Suministro e instal. tubería PVC unión mecánica para acueductos -Presión Trabajo 125PSI- 8" (incluye instal. accesorios)</v>
          </cell>
          <cell r="D172" t="str">
            <v>m</v>
          </cell>
        </row>
        <row r="173">
          <cell r="B173">
            <v>8.0289999999999999</v>
          </cell>
          <cell r="C173" t="str">
            <v>Suministro e instal. tubería PVC unión mecánica para acueductos -Presión Trabajo 125PSI- 10" (incluye instal accesorios)</v>
          </cell>
          <cell r="D173" t="str">
            <v>m</v>
          </cell>
        </row>
        <row r="174">
          <cell r="B174">
            <v>8.0299999999999994</v>
          </cell>
          <cell r="C174" t="str">
            <v>Suministro e instal. tubería PVC unión mecánica para acueductos -Presión Trabajo 125PSI- 12" (incluye instal accesorios)</v>
          </cell>
          <cell r="D174" t="str">
            <v>m</v>
          </cell>
        </row>
        <row r="175">
          <cell r="B175">
            <v>8.0310000000000006</v>
          </cell>
          <cell r="C175" t="str">
            <v>Suministro e instal. tubería PVC unión mecánica para acueductos -Presión Trabajo 125PSI- 14" (incluye instal accesorios)</v>
          </cell>
          <cell r="D175" t="str">
            <v>m</v>
          </cell>
        </row>
        <row r="176">
          <cell r="B176">
            <v>8.032</v>
          </cell>
          <cell r="C176" t="str">
            <v>Suministro e instal. tubería PVC unión mecánica para acueductos -Presión Trabajo 125PSI- 16" (incluye instal accesorios)</v>
          </cell>
          <cell r="D176" t="str">
            <v>m</v>
          </cell>
        </row>
        <row r="177">
          <cell r="B177">
            <v>8.0329999999999995</v>
          </cell>
          <cell r="C177" t="str">
            <v>Suministro e instal. tubería PVC unión mecánica para acueductos -Presión Trabajo 125PSI- 18" (incluye instal accesorios)</v>
          </cell>
          <cell r="D177" t="str">
            <v>m</v>
          </cell>
        </row>
        <row r="178">
          <cell r="B178">
            <v>8.0340000000000007</v>
          </cell>
          <cell r="C178" t="str">
            <v>Suministro e instal. tubería PVC unión mecánica para acueductos -Presión Trabajo 125PSI- 20" (incluye instal accesorios)</v>
          </cell>
          <cell r="D178" t="str">
            <v>m</v>
          </cell>
        </row>
        <row r="179">
          <cell r="B179">
            <v>8.0350000000000001</v>
          </cell>
          <cell r="C179" t="str">
            <v>Suministro e instal. tubería PVC unión mecánica para acueductos -Presión Trabajo 100PSI- 4" (incluye instal. accesorios)</v>
          </cell>
          <cell r="D179" t="str">
            <v>m</v>
          </cell>
        </row>
        <row r="180">
          <cell r="B180">
            <v>8.0359999999999996</v>
          </cell>
          <cell r="C180" t="str">
            <v>Suministro e instal. tubería PVC unión mecánica para acueductos -Presión Trabajo 100PSI- 6" (incluye instal. accesorios)</v>
          </cell>
          <cell r="D180" t="str">
            <v>m</v>
          </cell>
        </row>
        <row r="181">
          <cell r="B181">
            <v>8.0370000000000008</v>
          </cell>
          <cell r="C181" t="str">
            <v>Suministro e instal. tubería PVC unión mecánica para acueductos -Presión Trabajo 100PSI- 8" (incluye instal. accesorios)</v>
          </cell>
          <cell r="D181" t="str">
            <v>m</v>
          </cell>
        </row>
        <row r="182">
          <cell r="B182">
            <v>8.0380000000000003</v>
          </cell>
          <cell r="C182" t="str">
            <v>Suministro e instal. tubería PVC unión mecánica para acueductos -Presión Trabajo 100PSI- 10" (incluye instal accesorios)</v>
          </cell>
          <cell r="D182" t="str">
            <v>m</v>
          </cell>
        </row>
        <row r="183">
          <cell r="B183">
            <v>8.0389999999999997</v>
          </cell>
          <cell r="C183" t="str">
            <v>Suministro e instal. tubería PVC unión mecánica para acueductos -Presión Trabajo 100PSI- 12" (incluye instal accesorios)</v>
          </cell>
          <cell r="D183" t="str">
            <v>m</v>
          </cell>
        </row>
        <row r="184">
          <cell r="B184">
            <v>8.0399999999999991</v>
          </cell>
          <cell r="C184" t="str">
            <v>Suministro e instal. tubería PVC unión mecánica para acueductos -Presión Trabajo 100PSI- 14" (incluye instal accesorios)</v>
          </cell>
          <cell r="D184" t="str">
            <v>m</v>
          </cell>
        </row>
        <row r="185">
          <cell r="B185">
            <v>8.0410000000000004</v>
          </cell>
          <cell r="C185" t="str">
            <v>Suministro e instal. tubería PVC unión mecánica para acueductos -Presión Trabajo 100PSI- 16" (incluye instal accesorios)</v>
          </cell>
          <cell r="D185" t="str">
            <v>m</v>
          </cell>
        </row>
        <row r="186">
          <cell r="B186">
            <v>8.0419999999999998</v>
          </cell>
          <cell r="C186" t="str">
            <v>Suministro e instal. tubería PVC unión mecánica para acueductos -Presión Trabajo 100PSI- 18" (incluye instal accesorios)</v>
          </cell>
          <cell r="D186" t="str">
            <v>m</v>
          </cell>
        </row>
        <row r="187">
          <cell r="B187">
            <v>8.0429999999999993</v>
          </cell>
          <cell r="C187" t="str">
            <v>Suministro e instal. tubería PVC unión mecánica para acueductos -Presión Trabajo 100PSI- 20" (incluye instal accesorios)</v>
          </cell>
          <cell r="D187" t="str">
            <v>m</v>
          </cell>
        </row>
        <row r="188">
          <cell r="B188">
            <v>8.0440000000000005</v>
          </cell>
          <cell r="C188" t="str">
            <v>Suministro e instal. tubería PVC extremos lisos para acueductos -Presión Trab. 500PSI- 1/2" (Inc. unión e instal acces.)</v>
          </cell>
          <cell r="D188" t="str">
            <v>m</v>
          </cell>
        </row>
        <row r="189">
          <cell r="B189">
            <v>8.0449999999999999</v>
          </cell>
          <cell r="C189" t="str">
            <v>Suministro e instal. tubería PVC extremos lisos para acueductos -Presión Trab. 400PSI- 3/4" (Inc. unión e instal acces.)</v>
          </cell>
          <cell r="D189" t="str">
            <v>m</v>
          </cell>
        </row>
        <row r="190">
          <cell r="B190">
            <v>8.0459999999999994</v>
          </cell>
          <cell r="C190" t="str">
            <v>Suministro e instal. tubería PVC extremos lisos para acueductos -Presión Trab. 315PSI- 1/2" (Inc. unión e instal acces.)</v>
          </cell>
          <cell r="D190" t="str">
            <v>m</v>
          </cell>
        </row>
        <row r="191">
          <cell r="B191">
            <v>8.0470000000000006</v>
          </cell>
          <cell r="C191" t="str">
            <v>Suministro e instal. tubería PVC extremos lisos para acueductos -Presión Trab. 315PSI- 1" (Inc. unión e instal acces.)</v>
          </cell>
          <cell r="D191" t="str">
            <v>m</v>
          </cell>
        </row>
        <row r="192">
          <cell r="B192">
            <v>8.048</v>
          </cell>
          <cell r="C192" t="str">
            <v>Suministro e instal. tubería PVC extremos lisos para acueductos -Presión Trab. 200PSI- 3/4" (Inc. unión e instal acces.)</v>
          </cell>
          <cell r="D192" t="str">
            <v>m</v>
          </cell>
        </row>
        <row r="193">
          <cell r="B193">
            <v>8.0489999999999995</v>
          </cell>
          <cell r="C193" t="str">
            <v>Suministro e instal. tubería PVC extremos lisos para acueductos -Presión Trab. 200PSI- 1" (Inc. unión e instal acces.)</v>
          </cell>
          <cell r="D193" t="str">
            <v>m</v>
          </cell>
        </row>
        <row r="194">
          <cell r="B194">
            <v>8.0500000000000007</v>
          </cell>
          <cell r="C194" t="str">
            <v>Suministro e instal. tubería PVC extremos lisos para acueducto -Presión Trab. 200PSI- 1 1/4" (Inc. unión e instal acces)</v>
          </cell>
          <cell r="D194" t="str">
            <v>m</v>
          </cell>
        </row>
        <row r="195">
          <cell r="B195">
            <v>8.0510000000000002</v>
          </cell>
          <cell r="C195" t="str">
            <v>Suministro e instal. tubería PVC extremos lisos para acueducto -Presión Trab. 200PSI- 1 1/2" (Inc. unión e instal acces)</v>
          </cell>
          <cell r="D195" t="str">
            <v>m</v>
          </cell>
        </row>
        <row r="196">
          <cell r="B196">
            <v>8.0519999999999996</v>
          </cell>
          <cell r="C196" t="str">
            <v>Suministro e instal. tubería PVC extremos lisos para acueductos -Presión Trab. 200PSI- 2" (Inc. unión e instal acces.)</v>
          </cell>
          <cell r="D196" t="str">
            <v>m</v>
          </cell>
        </row>
        <row r="197">
          <cell r="B197">
            <v>8.0530000000000008</v>
          </cell>
          <cell r="C197" t="str">
            <v>Suministro e instal. tubería PVC extremos lisos para acueducto -Presión Trab. 200PSI- 2 1/2" (Inc. unión e instal acces)</v>
          </cell>
          <cell r="D197" t="str">
            <v>m</v>
          </cell>
        </row>
        <row r="198">
          <cell r="B198">
            <v>8.0540000000000003</v>
          </cell>
          <cell r="C198" t="str">
            <v>Suministro e instal. tubería PVC extremos lisos para acueductos -Presión Trab. 200PSI- 3" (Inc. unión e instal acces.)</v>
          </cell>
          <cell r="D198" t="str">
            <v>m</v>
          </cell>
        </row>
        <row r="199">
          <cell r="B199">
            <v>8.0549999999999997</v>
          </cell>
          <cell r="C199" t="str">
            <v>Suministro e instal. tubería PVC extremos lisos para acueductos -Presión Trab. 200PSI- 4" (Inc. unión e instal acces.)</v>
          </cell>
          <cell r="D199" t="str">
            <v>m</v>
          </cell>
        </row>
        <row r="200">
          <cell r="B200">
            <v>8.0559999999999992</v>
          </cell>
          <cell r="C200" t="str">
            <v>Suministro e instal. tubería PVC extremos lisos para acueductos -Presión Trab. 160PSI- 2" (Inc. unión e instal acces.)</v>
          </cell>
          <cell r="D200" t="str">
            <v>m</v>
          </cell>
        </row>
        <row r="201">
          <cell r="B201">
            <v>8.0570000000000004</v>
          </cell>
          <cell r="C201" t="str">
            <v>Suministro e instal. tubería PVC extremos lisos para acueducto -Presión Trab. 160PSI- 2 1/2" (Inc. unión e instal acces)</v>
          </cell>
          <cell r="D201" t="str">
            <v>m</v>
          </cell>
        </row>
        <row r="202">
          <cell r="B202">
            <v>8.0579999999999998</v>
          </cell>
          <cell r="C202" t="str">
            <v>Suministro e instal. tubería PVC extremos lisos para acueductos -Presión Trab. 160PSI- 3" (Inc. unión e instal acces.)</v>
          </cell>
          <cell r="D202" t="str">
            <v>m</v>
          </cell>
        </row>
        <row r="203">
          <cell r="B203">
            <v>8.0589999999999993</v>
          </cell>
          <cell r="C203" t="str">
            <v>Suministro e instal. tubería PVC extremos lisos para acueductos -Presión Trab. 160PSI- 4" (Inc. unión e instal acces.)</v>
          </cell>
          <cell r="D203" t="str">
            <v>m</v>
          </cell>
        </row>
        <row r="204">
          <cell r="B204">
            <v>8.06</v>
          </cell>
          <cell r="C204" t="str">
            <v>Suministro e instal. tubería PVC extremos lisos para acueductos -Presión Trab. 125PSI- 3" (Inc. unión e instal acces.)</v>
          </cell>
          <cell r="D204" t="str">
            <v>m</v>
          </cell>
        </row>
        <row r="205">
          <cell r="B205">
            <v>8.0609999999999999</v>
          </cell>
          <cell r="C205" t="str">
            <v>Suministro e instal. tubería PVC extremos lisos para acueductos -Presión Trab. 125PSI- 4" (Inc. unión e instal acces.)</v>
          </cell>
          <cell r="D205" t="str">
            <v>m</v>
          </cell>
        </row>
        <row r="206">
          <cell r="B206">
            <v>8.0619999999999994</v>
          </cell>
          <cell r="C206" t="str">
            <v>Suministro e instal. tubería PVC extremos lisos para acueductos -Presión Trab. 100PSI- 4" (Inc. unión e instal acces.)</v>
          </cell>
          <cell r="D206" t="str">
            <v>m</v>
          </cell>
        </row>
        <row r="207">
          <cell r="B207">
            <v>8.0630000000000006</v>
          </cell>
          <cell r="C207" t="str">
            <v>Codo Gran Radio 90° PVC -Presión Trabajo 200PSI- extremos unión mecanica x liso (2")</v>
          </cell>
          <cell r="D207" t="str">
            <v>un</v>
          </cell>
        </row>
        <row r="208">
          <cell r="B208">
            <v>8.0640000000000001</v>
          </cell>
          <cell r="C208" t="str">
            <v>Codo Gran Radio 90° PVC -Presión Trabajo 200PSI- extremos unión mecanica x liso (2 1/2")</v>
          </cell>
          <cell r="D208" t="str">
            <v>un</v>
          </cell>
        </row>
        <row r="209">
          <cell r="B209">
            <v>8.0649999999999995</v>
          </cell>
          <cell r="C209" t="str">
            <v>Codo Gran Radio 90° PVC -Presión Trabajo 200PSI- extremos unión mecanica x liso (3")</v>
          </cell>
          <cell r="D209" t="str">
            <v>un</v>
          </cell>
        </row>
        <row r="210">
          <cell r="B210">
            <v>8.0660000000000007</v>
          </cell>
          <cell r="C210" t="str">
            <v>Codo Gran Radio 90° PVC -Presión Trabajo 200PSI- extremos unión mecanica x liso (4")</v>
          </cell>
          <cell r="D210" t="str">
            <v>un</v>
          </cell>
        </row>
        <row r="211">
          <cell r="B211">
            <v>8.0670000000000002</v>
          </cell>
          <cell r="C211" t="str">
            <v>Codo Gran Radio 90° PVC -Presión Trabajo 200PSI- extremos unión mecanica x liso (6")</v>
          </cell>
          <cell r="D211" t="str">
            <v>un</v>
          </cell>
        </row>
        <row r="212">
          <cell r="B212">
            <v>8.0679999999999996</v>
          </cell>
          <cell r="C212" t="str">
            <v>Codo Gran Radio 90° PVC -Presión Trabajo 200PSI- 
extremos unión mecanica x liso (8")</v>
          </cell>
          <cell r="D212" t="str">
            <v>un</v>
          </cell>
        </row>
        <row r="213">
          <cell r="B213">
            <v>8.0690000000000008</v>
          </cell>
          <cell r="C213" t="str">
            <v>Codo Gran Radio 90° PVC -Presión Trabajo 200PSI- extremos unión mecanica x liso (10")</v>
          </cell>
          <cell r="D213" t="str">
            <v>un</v>
          </cell>
        </row>
        <row r="214">
          <cell r="B214">
            <v>8.07</v>
          </cell>
          <cell r="C214" t="str">
            <v>Codo Gran Radio 90° PVC -Presión Trabajo 200PSI- extremos unión mecanica x liso (12")</v>
          </cell>
          <cell r="D214" t="str">
            <v>un</v>
          </cell>
        </row>
        <row r="215">
          <cell r="B215">
            <v>8.0709999999999997</v>
          </cell>
          <cell r="C215" t="str">
            <v>Codo Gran Radio 45° PVC -Presión Trabajo 200PSI- extremos unión mecanica x liso (2")</v>
          </cell>
          <cell r="D215" t="str">
            <v>un</v>
          </cell>
        </row>
        <row r="216">
          <cell r="B216">
            <v>8.0719999999999992</v>
          </cell>
          <cell r="C216" t="str">
            <v>Codo Gran Radio 45° PVC -Presión Trabajo 200PSI- extremos unión mecanica x liso (2 1/2")</v>
          </cell>
          <cell r="D216" t="str">
            <v>un</v>
          </cell>
        </row>
        <row r="217">
          <cell r="B217">
            <v>8.0730000000000004</v>
          </cell>
          <cell r="C217" t="str">
            <v>Codo Gran Radio 45° PVC -Presión Trabajo 200PSI- extremos unión mecanica x liso (3")</v>
          </cell>
          <cell r="D217" t="str">
            <v>un</v>
          </cell>
        </row>
        <row r="218">
          <cell r="B218">
            <v>8.0739999999999998</v>
          </cell>
          <cell r="C218" t="str">
            <v>Codo Gran Radio 45° PVC -Presión Trabajo 200PSI- extremos unión mecanica x liso (4")</v>
          </cell>
          <cell r="D218" t="str">
            <v>un</v>
          </cell>
        </row>
        <row r="219">
          <cell r="B219">
            <v>8.0749999999999993</v>
          </cell>
          <cell r="C219" t="str">
            <v>Codo Gran Radio 45° PVC -Presión Trabajo 200PSI- extremos unión mecanica x liso (6")</v>
          </cell>
          <cell r="D219" t="str">
            <v>un</v>
          </cell>
        </row>
        <row r="220">
          <cell r="B220">
            <v>8.0760000000000005</v>
          </cell>
          <cell r="C220" t="str">
            <v>Codo Gran Radio 45° PVC -Presión Trabajo 200PSI- extremos unión mecanica x liso (8")</v>
          </cell>
          <cell r="D220" t="str">
            <v>un</v>
          </cell>
        </row>
        <row r="221">
          <cell r="B221">
            <v>8.077</v>
          </cell>
          <cell r="C221" t="str">
            <v>Codo Gran Radio 45° PVC -Presión Trabajo 200PSI- extremos unión mecanica x liso (10")</v>
          </cell>
          <cell r="D221" t="str">
            <v>un</v>
          </cell>
        </row>
        <row r="222">
          <cell r="B222">
            <v>8.0779999999999994</v>
          </cell>
          <cell r="C222" t="str">
            <v>Codo Gran Radio 45° PVC -Presión Trabajo 200PSI- extremos unión mecanica x liso (12")</v>
          </cell>
          <cell r="D222" t="str">
            <v>un</v>
          </cell>
        </row>
        <row r="223">
          <cell r="B223">
            <v>8.0790000000000006</v>
          </cell>
          <cell r="C223" t="str">
            <v>Codo Gran Radio 22.5° PVC -Presión Trabajo 200PSI- extremos unión mecanica x liso (2")</v>
          </cell>
          <cell r="D223" t="str">
            <v>un</v>
          </cell>
        </row>
        <row r="224">
          <cell r="B224">
            <v>8.08</v>
          </cell>
          <cell r="C224" t="str">
            <v>Codo Gran Radio 22.5° PVC -Presión Trabajo 200PSI- extremos unión mecanica x liso (2 1/2")</v>
          </cell>
          <cell r="D224" t="str">
            <v>un</v>
          </cell>
        </row>
        <row r="225">
          <cell r="B225">
            <v>8.0809999999999995</v>
          </cell>
          <cell r="C225" t="str">
            <v>Codo Gran Radio 22.5° PVC -Presión Trabajo 200PSI- extremos unión mecanica x liso (3")</v>
          </cell>
          <cell r="D225" t="str">
            <v>un</v>
          </cell>
        </row>
        <row r="226">
          <cell r="B226">
            <v>8.0820000000000007</v>
          </cell>
          <cell r="C226" t="str">
            <v>Codo Gran Radio 22.5° PVC -Presión Trabajo 200PSI- extremos unión mecanica x liso (4")</v>
          </cell>
          <cell r="D226" t="str">
            <v>un</v>
          </cell>
        </row>
        <row r="227">
          <cell r="B227">
            <v>8.0830000000000002</v>
          </cell>
          <cell r="C227" t="str">
            <v>Codo Gran Radio 22.5° PVC -Presión Trabajo 200PSI- extremos unión mecanica x liso (6")</v>
          </cell>
          <cell r="D227" t="str">
            <v>un</v>
          </cell>
        </row>
        <row r="228">
          <cell r="B228">
            <v>8.0839999999999996</v>
          </cell>
          <cell r="C228" t="str">
            <v>Codo Gran Radio 22.5° PVC -Presión Trabajo 200PSI- extremos unión mecanica x liso (8")</v>
          </cell>
          <cell r="D228" t="str">
            <v>un</v>
          </cell>
        </row>
        <row r="229">
          <cell r="B229">
            <v>8.0850000000000009</v>
          </cell>
          <cell r="C229" t="str">
            <v>Codo Gran Radio 22.5° PVC -Presión Trabajo 200PSI- extremos unión mecanica x liso (10")</v>
          </cell>
          <cell r="D229" t="str">
            <v>un</v>
          </cell>
        </row>
        <row r="230">
          <cell r="B230">
            <v>8.0860000000000003</v>
          </cell>
          <cell r="C230" t="str">
            <v>Codo Gran Radio 22.5° PVC -Presión Trabajo 200PSI- extremos unión mecanica x liso (12")</v>
          </cell>
          <cell r="D230" t="str">
            <v>un</v>
          </cell>
        </row>
        <row r="231">
          <cell r="B231">
            <v>8.0869999999999997</v>
          </cell>
          <cell r="C231" t="str">
            <v>Codo Gran Radio 11.25° PVC -Presión Trabajo 200PSI- extremos unión mecanica x liso (2")</v>
          </cell>
          <cell r="D231" t="str">
            <v>un</v>
          </cell>
        </row>
        <row r="232">
          <cell r="B232">
            <v>8.0879999999999992</v>
          </cell>
          <cell r="C232" t="str">
            <v>Codo Gran Radio 11.25° PVC -Presión Trabajo 200PSI- extremos unión mecanica x liso (2 1/2")</v>
          </cell>
          <cell r="D232" t="str">
            <v>un</v>
          </cell>
        </row>
        <row r="233">
          <cell r="B233">
            <v>8.0890000000000004</v>
          </cell>
          <cell r="C233" t="str">
            <v>Codo Gran Radio 11.25° PVC -Presión Trabajo 200PSI- extremos unión mecanica x liso (3")</v>
          </cell>
          <cell r="D233" t="str">
            <v>un</v>
          </cell>
        </row>
        <row r="234">
          <cell r="B234">
            <v>8.09</v>
          </cell>
          <cell r="C234" t="str">
            <v>Codo Gran Radio 11.25° PVC -Presión Trabajo 200PSI- extremos unión mecanica x liso (4")</v>
          </cell>
          <cell r="D234" t="str">
            <v>un</v>
          </cell>
        </row>
        <row r="235">
          <cell r="B235">
            <v>8.0909999999999993</v>
          </cell>
          <cell r="C235" t="str">
            <v>Codo Gran Radio 11.25° PVC -Presión Trabajo 200PSI- extremos unión mecanica x liso (6")</v>
          </cell>
          <cell r="D235" t="str">
            <v>un</v>
          </cell>
        </row>
        <row r="236">
          <cell r="B236">
            <v>8.0920000000000005</v>
          </cell>
          <cell r="C236" t="str">
            <v>Codo Gran Radio 11.25° PVC -Presión Trabajo 200PSI- extremos unión mecanica x liso (8")</v>
          </cell>
          <cell r="D236" t="str">
            <v>un</v>
          </cell>
        </row>
        <row r="237">
          <cell r="B237">
            <v>8.093</v>
          </cell>
          <cell r="C237" t="str">
            <v>Codo Gran Radio 11.25° PVC -Presión Trabajo 200PSI- extremos unión mecanica x liso (10")</v>
          </cell>
          <cell r="D237" t="str">
            <v>un</v>
          </cell>
        </row>
        <row r="238">
          <cell r="B238">
            <v>8.0939999999999994</v>
          </cell>
          <cell r="C238" t="str">
            <v>Codo Gran Radio 11.25° PVC -Presión Trabajo 200PSI- extremos unión mecanica x liso (12")</v>
          </cell>
          <cell r="D238" t="str">
            <v>un</v>
          </cell>
        </row>
        <row r="239">
          <cell r="B239">
            <v>8.0950000000000006</v>
          </cell>
          <cell r="C239" t="str">
            <v>Codo Radio Corto 90° PVC -Presión Trabajo 200PSI- extremos unión mecanica x liso (2")</v>
          </cell>
          <cell r="D239" t="str">
            <v>un</v>
          </cell>
        </row>
        <row r="240">
          <cell r="B240">
            <v>8.0960000000000001</v>
          </cell>
          <cell r="C240" t="str">
            <v>Codo Radio Corto 90° PVC -Presión Trabajo 200PSI- extremos unión mecanica x liso (3")</v>
          </cell>
          <cell r="D240" t="str">
            <v>un</v>
          </cell>
        </row>
        <row r="241">
          <cell r="B241">
            <v>8.0969999999999995</v>
          </cell>
          <cell r="C241" t="str">
            <v>Codo Radio Corto 90° PVC -Presión Trabajo 200PSI- extremos unión mecanica x liso (4")</v>
          </cell>
          <cell r="D241" t="str">
            <v>un</v>
          </cell>
        </row>
        <row r="242">
          <cell r="B242">
            <v>8.0980000000000008</v>
          </cell>
          <cell r="C242" t="str">
            <v>Codo Radio Corto 90° PVC -Presión Trabajo 200PSI- extremos unión mecanica x liso (6")</v>
          </cell>
          <cell r="D242" t="str">
            <v>un</v>
          </cell>
        </row>
        <row r="243">
          <cell r="B243">
            <v>8.0990000000000002</v>
          </cell>
          <cell r="C243" t="str">
            <v>Codo Radio Corto 90° PVC -Presión Trabajo 200PSI- extremos unión mecanica x liso (8")</v>
          </cell>
          <cell r="D243" t="str">
            <v>un</v>
          </cell>
        </row>
        <row r="244">
          <cell r="B244">
            <v>8.1</v>
          </cell>
          <cell r="C244" t="str">
            <v>Codo Radio Corto 45° PVC -Presión Trabajo 200PSI- extremos unión mecanica x liso (3")</v>
          </cell>
          <cell r="D244" t="str">
            <v>un</v>
          </cell>
        </row>
        <row r="245">
          <cell r="B245">
            <v>8.1010000000000009</v>
          </cell>
          <cell r="C245" t="str">
            <v>Codo Radio Corto 45° PVC -Presión Trabajo 200PSI- extremos unión mecanica x liso (4")</v>
          </cell>
          <cell r="D245" t="str">
            <v>un</v>
          </cell>
        </row>
        <row r="246">
          <cell r="B246">
            <v>8.1020000000000003</v>
          </cell>
          <cell r="C246" t="str">
            <v>Codo Radio Corto 45° PVC -Presión Trabajo 200PSI- extremos unión mecanica x liso (6")</v>
          </cell>
          <cell r="D246" t="str">
            <v>un</v>
          </cell>
        </row>
        <row r="247">
          <cell r="B247">
            <v>8.1029999999999998</v>
          </cell>
          <cell r="C247" t="str">
            <v>Codo Radio Corto 45° PVC -Presión Trabajo 200PSI- extremos unión mecanica x liso (8")</v>
          </cell>
          <cell r="D247" t="str">
            <v>un</v>
          </cell>
        </row>
        <row r="248">
          <cell r="B248">
            <v>8.1039999999999992</v>
          </cell>
          <cell r="C248" t="str">
            <v>Codo 90° en HD. -Presión Trabajo 250PSI- extremo lisos para PVC/AC (2")</v>
          </cell>
          <cell r="D248" t="str">
            <v>un</v>
          </cell>
        </row>
        <row r="249">
          <cell r="B249">
            <v>8.1050000000000004</v>
          </cell>
          <cell r="C249" t="str">
            <v>Codo 90° en HD. -Presión Trabajo 250PSI- extremo lisos para PVC/AC (3")</v>
          </cell>
          <cell r="D249" t="str">
            <v>un</v>
          </cell>
        </row>
        <row r="250">
          <cell r="B250">
            <v>8.1059999999999999</v>
          </cell>
          <cell r="C250" t="str">
            <v>Codo 90° en HD. -Presión Trabajo 250PSI- extremo lisos para PVC/AC (4")</v>
          </cell>
          <cell r="D250" t="str">
            <v>un</v>
          </cell>
        </row>
        <row r="251">
          <cell r="B251">
            <v>8.1069999999999993</v>
          </cell>
          <cell r="C251" t="str">
            <v>Codo 90° en HD. -Presión Trabajo 250PSI- extremo lisos para PVC/AC (6")</v>
          </cell>
          <cell r="D251" t="str">
            <v>un</v>
          </cell>
        </row>
        <row r="252">
          <cell r="B252">
            <v>8.1080000000000005</v>
          </cell>
          <cell r="C252" t="str">
            <v>Codo 90° en HD. -Presión Trabajo 250PSI- extremo lisos para PVC/AC (8")</v>
          </cell>
          <cell r="D252" t="str">
            <v>un</v>
          </cell>
        </row>
        <row r="253">
          <cell r="B253">
            <v>8.109</v>
          </cell>
          <cell r="C253" t="str">
            <v>Codo 90° en HD. -Presión Trabajo 250PSI- extremo lisos para PVC/AC (10")</v>
          </cell>
          <cell r="D253" t="str">
            <v>un</v>
          </cell>
        </row>
        <row r="254">
          <cell r="B254" t="str">
            <v>8,110</v>
          </cell>
          <cell r="C254" t="str">
            <v>Codo 90° en HD. -Presión Trabajo 250PSI- extremo lisos para PVC/AC (12")</v>
          </cell>
          <cell r="D254" t="str">
            <v>un</v>
          </cell>
        </row>
        <row r="255">
          <cell r="B255">
            <v>8.1110000000000007</v>
          </cell>
          <cell r="C255" t="str">
            <v>Codo 90° en HD. -Presión Trabajo 250PSI- extremo lisos para PVC/AC (14")</v>
          </cell>
          <cell r="D255" t="str">
            <v>un</v>
          </cell>
        </row>
        <row r="256">
          <cell r="B256">
            <v>8.1120000000000001</v>
          </cell>
          <cell r="C256" t="str">
            <v>Codo 90° en HD. -Presión Trabajo 250PSI- extremo lisos para PVC/AC (16")</v>
          </cell>
          <cell r="D256" t="str">
            <v>un</v>
          </cell>
        </row>
        <row r="257">
          <cell r="B257">
            <v>8.1129999999999995</v>
          </cell>
          <cell r="C257" t="str">
            <v>Codo 90° en HD. -Presión Trabajo 250PSI- extremo lisos para PVC/AC (18")</v>
          </cell>
          <cell r="D257" t="str">
            <v>un</v>
          </cell>
        </row>
        <row r="258">
          <cell r="B258">
            <v>8.1140000000000008</v>
          </cell>
          <cell r="C258" t="str">
            <v>Codo 90° en HD. -Presión Trabajo 250PSI- extremo lisos para PVC/AC (20")</v>
          </cell>
          <cell r="D258" t="str">
            <v>un</v>
          </cell>
        </row>
        <row r="259">
          <cell r="B259">
            <v>8.1150000000000002</v>
          </cell>
          <cell r="C259" t="str">
            <v>Codo 90° en HD. -Presión Trabajo 250PSI- extremo lisos para PVC/AC (24")</v>
          </cell>
          <cell r="D259" t="str">
            <v>un</v>
          </cell>
        </row>
        <row r="260">
          <cell r="B260">
            <v>8.1159999999999997</v>
          </cell>
          <cell r="C260" t="str">
            <v>Codo 45° en HD. -Presión Trabajo 250PSI- extremo lisos para PVC/AC (2")</v>
          </cell>
          <cell r="D260" t="str">
            <v>un</v>
          </cell>
        </row>
        <row r="261">
          <cell r="B261">
            <v>8.1170000000000009</v>
          </cell>
          <cell r="C261" t="str">
            <v>Codo 45° en HD. -Presión Trabajo 250PSI- extremo lisos para PVC/AC (3")</v>
          </cell>
          <cell r="D261" t="str">
            <v>un</v>
          </cell>
        </row>
        <row r="262">
          <cell r="B262">
            <v>8.1180000000000003</v>
          </cell>
          <cell r="C262" t="str">
            <v>Codo 45° en HD. -Presión Trabajo 250PSI- extremo lisos para PVC/AC (4")</v>
          </cell>
          <cell r="D262" t="str">
            <v>un</v>
          </cell>
        </row>
        <row r="263">
          <cell r="B263">
            <v>8.1189999999999998</v>
          </cell>
          <cell r="C263" t="str">
            <v>Codo 45° en HD. -Presión Trabajo 250PSI- extremo lisos para PVC/AC (6")</v>
          </cell>
          <cell r="D263" t="str">
            <v>un</v>
          </cell>
        </row>
        <row r="264">
          <cell r="B264">
            <v>8.1199999999999992</v>
          </cell>
          <cell r="C264" t="str">
            <v>Codo 45° en HD. -Presión Trabajo 250PSI- extremo lisos para PVC/AC (8")</v>
          </cell>
          <cell r="D264" t="str">
            <v>un</v>
          </cell>
        </row>
        <row r="265">
          <cell r="B265">
            <v>8.1210000000000004</v>
          </cell>
          <cell r="C265" t="str">
            <v>Codo 45° en HD. -Presión Trabajo 250PSI- extremo lisos para PVC/AC (10")</v>
          </cell>
          <cell r="D265" t="str">
            <v>un</v>
          </cell>
        </row>
        <row r="266">
          <cell r="B266">
            <v>8.1219999999999999</v>
          </cell>
          <cell r="C266" t="str">
            <v>Codo 45° en HD. -Presión Trabajo 250PSI- extremo lisos para PVC/AC (12")</v>
          </cell>
          <cell r="D266" t="str">
            <v>un</v>
          </cell>
        </row>
        <row r="267">
          <cell r="B267">
            <v>8.1229999999999993</v>
          </cell>
          <cell r="C267" t="str">
            <v>Codo 45° en HD. -Presión Trabajo 250PSI- extremo lisos para PVC/AC (14")</v>
          </cell>
          <cell r="D267" t="str">
            <v>un</v>
          </cell>
        </row>
        <row r="268">
          <cell r="B268">
            <v>8.1240000000000006</v>
          </cell>
          <cell r="C268" t="str">
            <v>Codo 45° en HD. -Presión Trabajo 250PSI- extremo lisos para PVC/AC (16")</v>
          </cell>
          <cell r="D268" t="str">
            <v>un</v>
          </cell>
        </row>
        <row r="269">
          <cell r="B269">
            <v>8.125</v>
          </cell>
          <cell r="C269" t="str">
            <v>Codo 45° en HD. -Presión Trabajo 250PSI- extremo lisos para PVC/AC (18")</v>
          </cell>
          <cell r="D269" t="str">
            <v>un</v>
          </cell>
        </row>
        <row r="270">
          <cell r="B270">
            <v>8.1259999999999994</v>
          </cell>
          <cell r="C270" t="str">
            <v>Codo 45° en HD. -Presión Trabajo 250PSI- extremo lisos para PVC/AC (20")</v>
          </cell>
          <cell r="D270" t="str">
            <v>un</v>
          </cell>
        </row>
        <row r="271">
          <cell r="B271">
            <v>8.1270000000000007</v>
          </cell>
          <cell r="C271" t="str">
            <v>Codo 45° en HD. -Presión Trabajo 250PSI- extremo lisos para PVC/AC (24")</v>
          </cell>
          <cell r="D271" t="str">
            <v>un</v>
          </cell>
        </row>
        <row r="272">
          <cell r="B272">
            <v>8.1280000000000001</v>
          </cell>
          <cell r="C272" t="str">
            <v>Codo 22.5° en HD. -Presión Trabajo 250PSI- extremo lisos para PVC/AC (2")</v>
          </cell>
          <cell r="D272" t="str">
            <v>un</v>
          </cell>
        </row>
        <row r="273">
          <cell r="B273">
            <v>8.1289999999999996</v>
          </cell>
          <cell r="C273" t="str">
            <v>Codo 22.5° en HD. -Presión Trabajo 250PSI- extremo lisos para PVC/AC (3")</v>
          </cell>
          <cell r="D273" t="str">
            <v>un</v>
          </cell>
        </row>
        <row r="274">
          <cell r="B274">
            <v>8.1300000000000008</v>
          </cell>
          <cell r="C274" t="str">
            <v>Codo 22.5° en HD. -Presión Trabajo 250PSI- extremo lisos para PVC/AC (4")</v>
          </cell>
          <cell r="D274" t="str">
            <v>un</v>
          </cell>
        </row>
        <row r="275">
          <cell r="B275">
            <v>8.1310000000000002</v>
          </cell>
          <cell r="C275" t="str">
            <v>Codo 22.5° en HD. -Presión Trabajo 250PSI- extremo lisos para PVC/AC (6")</v>
          </cell>
          <cell r="D275" t="str">
            <v>un</v>
          </cell>
        </row>
        <row r="276">
          <cell r="B276">
            <v>8.1319999999999997</v>
          </cell>
          <cell r="C276" t="str">
            <v>Codo 22.5° en HD. -Presión Trabajo 250PSI- extremo lisos para PVC/AC (8")</v>
          </cell>
          <cell r="D276" t="str">
            <v>un</v>
          </cell>
        </row>
        <row r="277">
          <cell r="B277">
            <v>8.1329999999999991</v>
          </cell>
          <cell r="C277" t="str">
            <v>Codo 22.5° en HD. -Presión Trabajo 250PSI- extremo lisos para PVC/AC (10")</v>
          </cell>
          <cell r="D277" t="str">
            <v>un</v>
          </cell>
        </row>
        <row r="278">
          <cell r="B278">
            <v>8.1340000000000003</v>
          </cell>
          <cell r="C278" t="str">
            <v>Codo 22.5° en HD. -Presión Trabajo 250PSI- extremo lisos para PVC/AC (12")</v>
          </cell>
          <cell r="D278" t="str">
            <v>un</v>
          </cell>
        </row>
        <row r="279">
          <cell r="B279">
            <v>8.1349999999999998</v>
          </cell>
          <cell r="C279" t="str">
            <v>Codo 22.5° en HD. -Presión Trabajo 250PSI- extremo lisos para PVC/AC (14")</v>
          </cell>
          <cell r="D279" t="str">
            <v>un</v>
          </cell>
        </row>
        <row r="280">
          <cell r="B280">
            <v>8.1359999999999992</v>
          </cell>
          <cell r="C280" t="str">
            <v>Codo 22.5° en HD. -Presión Trabajo 250PSI- extremo lisos para PVC/AC (16")</v>
          </cell>
          <cell r="D280" t="str">
            <v>un</v>
          </cell>
        </row>
        <row r="281">
          <cell r="B281">
            <v>8.1370000000000005</v>
          </cell>
          <cell r="C281" t="str">
            <v>Codo 22.5° en HD. -Presión Trabajo 250PSI- extremo lisos para PVC/AC (18")</v>
          </cell>
          <cell r="D281" t="str">
            <v>un</v>
          </cell>
        </row>
        <row r="282">
          <cell r="B282">
            <v>8.1379999999999999</v>
          </cell>
          <cell r="C282" t="str">
            <v>Codo 22.5° en HD. -Presión Trabajo 250PSI- extremo lisos para PVC/AC (20")</v>
          </cell>
          <cell r="D282" t="str">
            <v>un</v>
          </cell>
        </row>
        <row r="283">
          <cell r="B283">
            <v>8.1389999999999993</v>
          </cell>
          <cell r="C283" t="str">
            <v>Codo 22.5° en HD. -Presión Trabajo 250PSI- extremo lisos para PVC/AC (24")</v>
          </cell>
          <cell r="D283" t="str">
            <v>un</v>
          </cell>
        </row>
        <row r="284">
          <cell r="B284">
            <v>8.14</v>
          </cell>
          <cell r="C284" t="str">
            <v>Codo 11.25° en HD. -Presión Trabajo 250PSI- extremo lisos para PVC/AC (2")</v>
          </cell>
          <cell r="D284" t="str">
            <v>un</v>
          </cell>
        </row>
        <row r="285">
          <cell r="B285">
            <v>8.141</v>
          </cell>
          <cell r="C285" t="str">
            <v>Codo 11.25° en HD. -Presión Trabajo 250PSI- extremo lisos para PVC/AC (3")</v>
          </cell>
          <cell r="D285" t="str">
            <v>un</v>
          </cell>
        </row>
        <row r="286">
          <cell r="B286">
            <v>8.1419999999999995</v>
          </cell>
          <cell r="C286" t="str">
            <v>Codo 11.25° en HD. -Presión Trabajo 250PSI- extremo lisos para PVC/AC (4")</v>
          </cell>
          <cell r="D286" t="str">
            <v>un</v>
          </cell>
        </row>
        <row r="287">
          <cell r="B287">
            <v>8.1430000000000007</v>
          </cell>
          <cell r="C287" t="str">
            <v>Codo 11.25° en HD. -Presión Trabajo 250PSI- extremo lisos para PVC/AC (6")</v>
          </cell>
          <cell r="D287" t="str">
            <v>un</v>
          </cell>
        </row>
        <row r="288">
          <cell r="B288">
            <v>8.1440000000000001</v>
          </cell>
          <cell r="C288" t="str">
            <v>Codo 11.25° en HD. -Presión Trabajo 250PSI- extremo lisos para PVC/AC (8")</v>
          </cell>
          <cell r="D288" t="str">
            <v>un</v>
          </cell>
        </row>
        <row r="289">
          <cell r="B289">
            <v>8.1449999999999996</v>
          </cell>
          <cell r="C289" t="str">
            <v>Codo 11.25° en HD. -Presión Trabajo 250PSI- extremo lisos para PVC/AC (10")</v>
          </cell>
          <cell r="D289" t="str">
            <v>un</v>
          </cell>
        </row>
        <row r="290">
          <cell r="B290">
            <v>8.1460000000000008</v>
          </cell>
          <cell r="C290" t="str">
            <v>Codo 11.25° en HD. -Presión Trabajo 250PSI- extremo lisos para PVC/AC (12")</v>
          </cell>
          <cell r="D290" t="str">
            <v>un</v>
          </cell>
        </row>
        <row r="291">
          <cell r="B291">
            <v>8.1470000000000002</v>
          </cell>
          <cell r="C291" t="str">
            <v>Codo 11.25° en HD. -Presión Trabajo 250PSI- extremo lisos para PVC/AC (14")</v>
          </cell>
          <cell r="D291" t="str">
            <v>un</v>
          </cell>
        </row>
        <row r="292">
          <cell r="B292">
            <v>8.1479999999999997</v>
          </cell>
          <cell r="C292" t="str">
            <v>Codo 11.25° en HD. -Presión Trabajo 250PSI- extremo lisos para PVC/AC (16")</v>
          </cell>
          <cell r="D292" t="str">
            <v>un</v>
          </cell>
        </row>
        <row r="293">
          <cell r="B293">
            <v>8.1489999999999991</v>
          </cell>
          <cell r="C293" t="str">
            <v>Codo 11.25° en HD. -Presión Trabajo 250PSI- extremo lisos para PVC/AC (18")</v>
          </cell>
          <cell r="D293" t="str">
            <v>un</v>
          </cell>
        </row>
        <row r="294">
          <cell r="B294">
            <v>8.15</v>
          </cell>
          <cell r="C294" t="str">
            <v>Codo 11.25° en HD. -Presión Trabajo 250PSI- extremo lisos para PVC/AC (20")</v>
          </cell>
          <cell r="D294" t="str">
            <v>un</v>
          </cell>
        </row>
        <row r="295">
          <cell r="B295">
            <v>8.1509999999999998</v>
          </cell>
          <cell r="C295" t="str">
            <v>Codo 11.25° en HD. -Presión Trabajo 250PSI- extremo lisos para PVC/AC (24")</v>
          </cell>
          <cell r="D295" t="str">
            <v>un</v>
          </cell>
        </row>
        <row r="296">
          <cell r="B296">
            <v>8.1519999999999992</v>
          </cell>
          <cell r="C296" t="str">
            <v>Unión de reparación PVC -Presión Trabajo 200PSI- extremos unión mecánica x liso (2")</v>
          </cell>
          <cell r="D296" t="str">
            <v>un</v>
          </cell>
        </row>
        <row r="297">
          <cell r="B297">
            <v>8.1530000000000005</v>
          </cell>
          <cell r="C297" t="str">
            <v>Unión de reparación PVC -Presión Trabajo 200PSI- extremos unión mecánica x liso (3")</v>
          </cell>
          <cell r="D297" t="str">
            <v>un</v>
          </cell>
        </row>
        <row r="298">
          <cell r="B298">
            <v>8.1539999999999999</v>
          </cell>
          <cell r="C298" t="str">
            <v>Unión de reparación PVC -Presión Trabajo 200PSI- extremos unión mecánica x liso (4")</v>
          </cell>
          <cell r="D298" t="str">
            <v>un</v>
          </cell>
        </row>
        <row r="299">
          <cell r="B299">
            <v>8.1549999999999994</v>
          </cell>
          <cell r="C299" t="str">
            <v>Unión de reparación PVC -Presión Trabajo 200PSI- extremos unión mecánica x liso (6")</v>
          </cell>
          <cell r="D299" t="str">
            <v>un</v>
          </cell>
        </row>
        <row r="300">
          <cell r="B300">
            <v>8.1560000000000006</v>
          </cell>
          <cell r="C300" t="str">
            <v>Unión de reparación PVC -Presión Trabajo 200PSI- extremos unión mecánica x liso (8")</v>
          </cell>
          <cell r="D300" t="str">
            <v>un</v>
          </cell>
        </row>
        <row r="301">
          <cell r="B301">
            <v>8.157</v>
          </cell>
          <cell r="C301" t="str">
            <v>Unión de reparación PVC -Presión Trabajo 200PSI- extremos unión mecánica x liso (10")</v>
          </cell>
          <cell r="D301" t="str">
            <v>un</v>
          </cell>
        </row>
        <row r="302">
          <cell r="B302">
            <v>8.1579999999999995</v>
          </cell>
          <cell r="C302" t="str">
            <v>Tee PVC -Presión Trabajo 200PSI- extremos unión mecanica x liso (2x2x2")</v>
          </cell>
          <cell r="D302" t="str">
            <v>un</v>
          </cell>
        </row>
        <row r="303">
          <cell r="B303">
            <v>8.1590000000000007</v>
          </cell>
          <cell r="C303" t="str">
            <v>Tee PVC -Presión Trabajo 200PSI- extremos unión mecanica x liso (3x2x2")</v>
          </cell>
          <cell r="D303" t="str">
            <v>un</v>
          </cell>
        </row>
        <row r="304">
          <cell r="B304">
            <v>8.16</v>
          </cell>
          <cell r="C304" t="str">
            <v>Tee PVC -Presión Trabajo 200PSI- extremos unión mecanica x liso (3x2x3")</v>
          </cell>
          <cell r="D304" t="str">
            <v>un</v>
          </cell>
        </row>
        <row r="305">
          <cell r="B305">
            <v>8.1609999999999996</v>
          </cell>
          <cell r="C305" t="str">
            <v>Tee PVC -Presión Trabajo 200PSI- extremos unión mecanica x liso (3x3x3")</v>
          </cell>
          <cell r="D305" t="str">
            <v>un</v>
          </cell>
        </row>
        <row r="306">
          <cell r="B306">
            <v>8.1620000000000008</v>
          </cell>
          <cell r="C306" t="str">
            <v>Tee PVC -Presión Trabajo 200PSI- extremos unión mecanica x liso (4x2x4")</v>
          </cell>
          <cell r="D306" t="str">
            <v>un</v>
          </cell>
        </row>
        <row r="307">
          <cell r="B307">
            <v>8.1630000000000003</v>
          </cell>
          <cell r="C307" t="str">
            <v>Tee HD -Presión Trabajo 250PSI- extremos lisos para PVC/AC (6x3")</v>
          </cell>
          <cell r="D307" t="str">
            <v>un</v>
          </cell>
        </row>
        <row r="308">
          <cell r="B308">
            <v>8.1639999999999997</v>
          </cell>
          <cell r="C308" t="str">
            <v>Tee HD -Presión Trabajo 250PSI- extremos lisos para PVC/AC (6x4")</v>
          </cell>
          <cell r="D308" t="str">
            <v>un</v>
          </cell>
        </row>
        <row r="309">
          <cell r="B309">
            <v>8.1649999999999991</v>
          </cell>
          <cell r="C309" t="str">
            <v>Tee HD -Presión Trabajo 250PSI- extremos lisos para PVC/AC (6x6")</v>
          </cell>
          <cell r="D309" t="str">
            <v>un</v>
          </cell>
        </row>
        <row r="310">
          <cell r="B310">
            <v>8.1660000000000004</v>
          </cell>
          <cell r="C310" t="str">
            <v>Tee HD -Presión Trabajo 250PSI- extremos lisos para PVC/AC (8x3")</v>
          </cell>
          <cell r="D310" t="str">
            <v>un</v>
          </cell>
        </row>
        <row r="311">
          <cell r="B311">
            <v>8.1669999999999998</v>
          </cell>
          <cell r="C311" t="str">
            <v>Tee HD -Presión Trabajo 250PSI- extremos lisos para PVC/AC (8x4")</v>
          </cell>
          <cell r="D311" t="str">
            <v>un</v>
          </cell>
        </row>
        <row r="312">
          <cell r="B312">
            <v>8.1679999999999993</v>
          </cell>
          <cell r="C312" t="str">
            <v>Tee HD -Presión Trabajo 250PSI- extremos lisos para PVC/AC (8x6")</v>
          </cell>
          <cell r="D312" t="str">
            <v>un</v>
          </cell>
        </row>
        <row r="313">
          <cell r="B313">
            <v>8.1690000000000005</v>
          </cell>
          <cell r="C313" t="str">
            <v>Tee HD -Presión Trabajo 250PSI- extremos lisos para PVC/AC (8x8")</v>
          </cell>
          <cell r="D313" t="str">
            <v>un</v>
          </cell>
        </row>
        <row r="314">
          <cell r="B314">
            <v>8.17</v>
          </cell>
          <cell r="C314" t="str">
            <v>Tee HD -Presión Trabajo 250PSI- extremos lisos para PVC/AC (10x2")</v>
          </cell>
          <cell r="D314" t="str">
            <v>un</v>
          </cell>
        </row>
        <row r="315">
          <cell r="B315">
            <v>8.1709999999999994</v>
          </cell>
          <cell r="C315" t="str">
            <v>Tee HD -Presión Trabajo 250PSI- extremos lisos para PVC/AC (10x6")</v>
          </cell>
          <cell r="D315" t="str">
            <v>un</v>
          </cell>
        </row>
        <row r="316">
          <cell r="B316">
            <v>8.1720000000000006</v>
          </cell>
          <cell r="C316" t="str">
            <v>Tee HD -Presión Trabajo 250PSI- extremos lisos para PVC/AC (10x10")</v>
          </cell>
          <cell r="D316" t="str">
            <v>un</v>
          </cell>
        </row>
        <row r="317">
          <cell r="B317">
            <v>8.173</v>
          </cell>
          <cell r="C317" t="str">
            <v>Tee HD -Presión Trabajo 250PSI- extremos lisos para PVC/AC (16x6")</v>
          </cell>
          <cell r="D317" t="str">
            <v>un</v>
          </cell>
        </row>
        <row r="318">
          <cell r="B318">
            <v>8.1739999999999995</v>
          </cell>
          <cell r="C318" t="str">
            <v>Tee HD -Presión Trabajo 250PSI- extremos lisos para PVC/AC (16x10")</v>
          </cell>
          <cell r="D318" t="str">
            <v>un</v>
          </cell>
        </row>
        <row r="319">
          <cell r="B319">
            <v>8.1750000000000007</v>
          </cell>
          <cell r="C319" t="str">
            <v>Tapón en HD. -Presión Trabajo 250PSI- para PVC/AC (2")</v>
          </cell>
          <cell r="D319" t="str">
            <v>un</v>
          </cell>
        </row>
        <row r="320">
          <cell r="B320">
            <v>8.1760000000000002</v>
          </cell>
          <cell r="C320" t="str">
            <v>Tapón en HD. -Presión Trabajo 250PSI- para PVC/AC (3")</v>
          </cell>
          <cell r="D320" t="str">
            <v>un</v>
          </cell>
        </row>
        <row r="321">
          <cell r="B321">
            <v>8.1769999999999996</v>
          </cell>
          <cell r="C321" t="str">
            <v>Tapón en HD. -Presión Trabajo 250PSI- para PVC/AC (6")</v>
          </cell>
          <cell r="D321" t="str">
            <v>un</v>
          </cell>
        </row>
        <row r="322">
          <cell r="B322">
            <v>8.1780000000000008</v>
          </cell>
          <cell r="C322" t="str">
            <v>Cruceta en HD. -Presión Trabajo 250PSI- extremo lisos para PVC/AC (2x2")</v>
          </cell>
          <cell r="D322" t="str">
            <v>un</v>
          </cell>
        </row>
        <row r="323">
          <cell r="B323">
            <v>8.1790000000000003</v>
          </cell>
          <cell r="C323" t="str">
            <v>Cruceta en HD. -Presión Trabajo 250PSI- extremo lisos para PVC/AC (3x2")</v>
          </cell>
          <cell r="D323" t="str">
            <v>un</v>
          </cell>
        </row>
        <row r="324">
          <cell r="B324">
            <v>8.18</v>
          </cell>
          <cell r="C324" t="str">
            <v>Cruceta en HD. -Presión Trabajo 250PSI- extremo lisos para PVC/AC (3x3")</v>
          </cell>
          <cell r="D324" t="str">
            <v>un</v>
          </cell>
        </row>
        <row r="325">
          <cell r="B325">
            <v>8.1809999999999992</v>
          </cell>
          <cell r="C325" t="str">
            <v>Reducción en HD. -Presión Trabajo 250PSI- extremo lisos para PVC/AC (3x2")</v>
          </cell>
          <cell r="D325" t="str">
            <v>un</v>
          </cell>
        </row>
        <row r="326">
          <cell r="B326">
            <v>8.1820000000000004</v>
          </cell>
          <cell r="C326" t="str">
            <v>Reducción en HD. -Presión Trabajo 250PSI- extremo lisos para PVC/AC (4x2")</v>
          </cell>
          <cell r="D326" t="str">
            <v>un</v>
          </cell>
        </row>
        <row r="327">
          <cell r="B327">
            <v>8.1829999999999998</v>
          </cell>
          <cell r="C327" t="str">
            <v>Reducción en HD. -Presión Trabajo 250PSI- extremo lisos para PVC/AC (4x3")</v>
          </cell>
          <cell r="D327" t="str">
            <v>un</v>
          </cell>
        </row>
        <row r="328">
          <cell r="B328">
            <v>8.1839999999999993</v>
          </cell>
          <cell r="C328" t="str">
            <v>Reducción en HD. -Presión Trabajo 250PSI- extremo lisos para PVC/AC (6x4")</v>
          </cell>
          <cell r="D328" t="str">
            <v>un</v>
          </cell>
        </row>
        <row r="329">
          <cell r="B329">
            <v>8.1850000000000005</v>
          </cell>
          <cell r="C329" t="str">
            <v>Reducción en HD. -Presión Trabajo 250PSI- extremo lisos para PVC/AC (8x6")</v>
          </cell>
          <cell r="D329" t="str">
            <v>un</v>
          </cell>
        </row>
        <row r="330">
          <cell r="B330">
            <v>8.1859999999999999</v>
          </cell>
          <cell r="C330" t="str">
            <v>Suministro e instalación de válvula compuerta elástica en HD. 2" (incluye caja valv. y anclaje en concreto)</v>
          </cell>
          <cell r="D330" t="str">
            <v>un</v>
          </cell>
        </row>
        <row r="331">
          <cell r="B331">
            <v>8.1869999999999994</v>
          </cell>
          <cell r="C331" t="str">
            <v>Suministro e instalación de válvula compuerta elástica en HD. 3" (incluye caja valv. y anclaje en concreto)</v>
          </cell>
          <cell r="D331" t="str">
            <v>un</v>
          </cell>
        </row>
        <row r="332">
          <cell r="B332">
            <v>8.1880000000000006</v>
          </cell>
          <cell r="C332" t="str">
            <v>Suministro e instalación de válvula compuerta elástica en HD. 4" (incluye caja valv. y anclaje en concreto)</v>
          </cell>
          <cell r="D332" t="str">
            <v>un</v>
          </cell>
        </row>
        <row r="333">
          <cell r="B333">
            <v>8.1890000000000001</v>
          </cell>
          <cell r="C333" t="str">
            <v>Suministro e instalación de válvula compuerta elástica en HD. 6" (incluye caja valv. y anclaje en concreto)</v>
          </cell>
          <cell r="D333" t="str">
            <v>un</v>
          </cell>
        </row>
        <row r="334">
          <cell r="B334">
            <v>8.19</v>
          </cell>
          <cell r="C334" t="str">
            <v>Suministro e instalación de válvula compuerta elástica en HD. 8" (incluye caja valv. y anclaje en concreto)</v>
          </cell>
          <cell r="D334" t="str">
            <v>un</v>
          </cell>
        </row>
        <row r="335">
          <cell r="B335">
            <v>8.1910000000000007</v>
          </cell>
          <cell r="C335" t="str">
            <v>Suministro e instalación de válvula compuerta elástica en HD. 10" (incluye caja valv. y anclaje en concreto)</v>
          </cell>
          <cell r="D335" t="str">
            <v>un</v>
          </cell>
        </row>
        <row r="336">
          <cell r="B336">
            <v>8.1920000000000002</v>
          </cell>
          <cell r="C336" t="str">
            <v>Suministro e instal. de válvula compuerta elástica HD. 3" (inc. rueda de manejo)</v>
          </cell>
          <cell r="D336" t="str">
            <v>un</v>
          </cell>
        </row>
        <row r="337">
          <cell r="B337">
            <v>8.1929999999999996</v>
          </cell>
          <cell r="C337" t="str">
            <v>Suministro e instal. de válvula compuerta elástica HD. 4" (inc. rueda de manejo)</v>
          </cell>
          <cell r="D337" t="str">
            <v>un</v>
          </cell>
        </row>
        <row r="338">
          <cell r="B338">
            <v>8.1940000000000008</v>
          </cell>
          <cell r="C338" t="str">
            <v>Suministro e instal. de válvula compuerta elástica HD. 6" (inc. rueda de manejo)</v>
          </cell>
          <cell r="D338" t="str">
            <v>un</v>
          </cell>
        </row>
        <row r="339">
          <cell r="B339">
            <v>8.1950000000000003</v>
          </cell>
          <cell r="C339" t="str">
            <v>Suministro e instal. de válvula compuerta elástica HD. 8" (inc. rueda de manejo</v>
          </cell>
          <cell r="D339" t="str">
            <v>un</v>
          </cell>
        </row>
        <row r="340">
          <cell r="B340">
            <v>8.1959999999999997</v>
          </cell>
          <cell r="C340" t="str">
            <v>Suministro e instal. de válvula compuerta elástica HD. 10" (inc. rueda manejo)</v>
          </cell>
          <cell r="D340" t="str">
            <v>un</v>
          </cell>
        </row>
        <row r="341">
          <cell r="B341">
            <v>8.1969999999999992</v>
          </cell>
          <cell r="C341" t="str">
            <v>Suministro e instalación de compuerta lateral deslizante HD. 10" (inc. tornillería. vástago y rueda de manejo)</v>
          </cell>
          <cell r="D341" t="str">
            <v>un</v>
          </cell>
        </row>
        <row r="342">
          <cell r="B342">
            <v>8.1980000000000004</v>
          </cell>
          <cell r="C342" t="str">
            <v>Suministro e instalación de compuerta lateral deslizante HD. 14" (inc. tornillería)</v>
          </cell>
          <cell r="D342" t="str">
            <v>un</v>
          </cell>
        </row>
        <row r="343">
          <cell r="B343">
            <v>8.1989999999999998</v>
          </cell>
          <cell r="C343" t="str">
            <v>Suministro e instalación de compuerta lateral deslizante HD. 16" (inc. tornillería. vástago y rueda de manejo)</v>
          </cell>
          <cell r="D343" t="str">
            <v>un</v>
          </cell>
        </row>
        <row r="344">
          <cell r="B344">
            <v>8.1999999999999993</v>
          </cell>
          <cell r="C344" t="str">
            <v>Suministro e instalación de sistema de purga 2" (incluye tee 3X2". codo. adapt. brida univ.. válvula compuerta elástica)</v>
          </cell>
          <cell r="D344" t="str">
            <v>un</v>
          </cell>
        </row>
        <row r="345">
          <cell r="B345">
            <v>8.2010000000000005</v>
          </cell>
          <cell r="C345" t="str">
            <v>Suministro e instalación de sistema de purga 3" (incluye tee 4X3". codo. adapt. brida univ.. válvula compuerta elástica)</v>
          </cell>
          <cell r="D345" t="str">
            <v>un</v>
          </cell>
        </row>
        <row r="346">
          <cell r="B346">
            <v>8.202</v>
          </cell>
          <cell r="C346" t="str">
            <v>Suministro e instalación de sistema de purga 3" (incluye tee 6X3". codo. adapt. brida univ.. válvula compuerta elástica)</v>
          </cell>
          <cell r="D346" t="str">
            <v>un</v>
          </cell>
        </row>
        <row r="347">
          <cell r="B347">
            <v>8.2029999999999994</v>
          </cell>
          <cell r="C347" t="str">
            <v>Suministro e instalación de sistema de purga 3" (incluye tee 8X3". codo. adapt. brida univ.. válvula compuerta elástica)</v>
          </cell>
          <cell r="D347" t="str">
            <v>un</v>
          </cell>
        </row>
        <row r="348">
          <cell r="B348">
            <v>8.2040000000000006</v>
          </cell>
          <cell r="C348" t="str">
            <v>Suministro e instalación de sistema de ventosa 2" (incluye tee 3x2. vávula de compuerta de elástica y caja válvula)</v>
          </cell>
          <cell r="D348" t="str">
            <v>un</v>
          </cell>
        </row>
        <row r="349">
          <cell r="B349">
            <v>8.2050000000000001</v>
          </cell>
          <cell r="C349" t="str">
            <v>Suministro e instalación de sistema de ventosa 2" (incluye tee 4x3". vávula de compuerta de elástica y caja válvula)</v>
          </cell>
          <cell r="D349" t="str">
            <v>un</v>
          </cell>
        </row>
        <row r="350">
          <cell r="B350">
            <v>8.2059999999999995</v>
          </cell>
          <cell r="C350" t="str">
            <v>Suministro e instalación de macromedidor mecánico de turbina tipo Woltman PN16 DN 100 (4")</v>
          </cell>
          <cell r="D350" t="str">
            <v>un</v>
          </cell>
        </row>
        <row r="351">
          <cell r="B351">
            <v>8.2070000000000007</v>
          </cell>
          <cell r="C351" t="str">
            <v>Suministro e instalación de macromedidor mecánico de turbina tipo Woltman PN16 DN 150 (6")</v>
          </cell>
          <cell r="D351" t="str">
            <v>un</v>
          </cell>
        </row>
        <row r="352">
          <cell r="B352">
            <v>8.2080000000000002</v>
          </cell>
          <cell r="C352" t="str">
            <v>Suministro e instalación de macromedidor mecánico de turbina tipo Woltman PN16 DN 200 (8")</v>
          </cell>
          <cell r="D352" t="str">
            <v>un</v>
          </cell>
        </row>
        <row r="353">
          <cell r="B353">
            <v>8.2089999999999996</v>
          </cell>
          <cell r="C353" t="str">
            <v>Suministro e instalación de macromedidor mecánico de turbina tipo Woltman PN16 DN 250 (10")</v>
          </cell>
          <cell r="D353" t="str">
            <v>un</v>
          </cell>
        </row>
        <row r="354">
          <cell r="B354">
            <v>8.2100000000000009</v>
          </cell>
          <cell r="C354" t="str">
            <v>Suministro e instalación de hidrante tipo Milán 3" (incluye accesorios, tee 3x3x3)</v>
          </cell>
          <cell r="D354" t="str">
            <v>un</v>
          </cell>
        </row>
        <row r="355">
          <cell r="B355">
            <v>8.2110000000000003</v>
          </cell>
          <cell r="C355" t="str">
            <v>Suministro e instalación de hidrante tipo Milán 3" (incluye accesorios, tee 4x4x3)</v>
          </cell>
          <cell r="D355" t="str">
            <v>un</v>
          </cell>
        </row>
        <row r="356">
          <cell r="B356">
            <v>8.2119999999999997</v>
          </cell>
          <cell r="C356" t="str">
            <v>Rejilla  para bocatoma, hierro D=1/2" E=1/2" ;  1,5 x 0,4 m</v>
          </cell>
          <cell r="D356" t="str">
            <v>un</v>
          </cell>
        </row>
        <row r="357">
          <cell r="B357">
            <v>8.2129999999999992</v>
          </cell>
          <cell r="C357" t="str">
            <v>Rejilla  para bocatoma, hierro D=1/2" E=1/2" ;  1,0 x 0,3 m</v>
          </cell>
          <cell r="D357" t="str">
            <v>un</v>
          </cell>
        </row>
        <row r="358">
          <cell r="B358">
            <v>8.2131000000000007</v>
          </cell>
          <cell r="C358" t="str">
            <v xml:space="preserve">Suministro e instalaciòn de Rejilla de captación de dos módulos de 1.71 x 0.60m, marco en ángulo 2" x 2" x 3/16" y varillas de acero liso de 1" </v>
          </cell>
          <cell r="D358" t="str">
            <v>un</v>
          </cell>
        </row>
        <row r="359">
          <cell r="B359">
            <v>8.2140000000000004</v>
          </cell>
          <cell r="C359" t="str">
            <v>Codo Gran Radio 6° PVC -Presión Trabajo 200PSI- extremos unión mecanica x liso (10")</v>
          </cell>
          <cell r="D359" t="str">
            <v>un</v>
          </cell>
        </row>
        <row r="360">
          <cell r="B360">
            <v>8.2149999999999999</v>
          </cell>
          <cell r="C360" t="str">
            <v>Suministro e instalación de sistema para purga en tubería de PVC de 125 psi. Incluye Tee  10"x3" de HD con extremos 10" lisos para PVC y extremo 3" roscado, Codo en HD 3"de  45° con extremos roscados, válvula de compuerta en HD de D=3" roscada  y niple D=</v>
          </cell>
          <cell r="D360" t="str">
            <v>un</v>
          </cell>
        </row>
        <row r="361">
          <cell r="B361">
            <v>8.2159999999999993</v>
          </cell>
          <cell r="C361" t="str">
            <v>Suministro e instalación de sistema para purga en tubería de PVC de 125 psi. Incluye Tee  10"x2" de HD con extremos 10" lisos para PVC y extremo 2" roscado, Codo en HD 2"de  45° con extremos roscados, válvula de compuerta en HD de D=2" roscada  y niple  L</v>
          </cell>
          <cell r="D361" t="str">
            <v>un</v>
          </cell>
        </row>
        <row r="362">
          <cell r="B362">
            <v>8.2170000000000005</v>
          </cell>
          <cell r="C362" t="str">
            <v>Suministro e instalación de sistema para ventosa en tubería de PVC de 125 psi. Incluye collar de derivación sobre tubería D=10" , registro roscado de 1" y válvula de ventosa de 1".</v>
          </cell>
          <cell r="D362" t="str">
            <v>un</v>
          </cell>
        </row>
        <row r="363">
          <cell r="B363">
            <v>8.218</v>
          </cell>
          <cell r="C363" t="str">
            <v>Suministro e instalación de sistema para ventosa en tubería de PVC de 125 psi. Incluye Tee 10" x 3" , válvula compuerta elástica roscada de 3" y válvula de ventosa de 3".</v>
          </cell>
          <cell r="D363" t="str">
            <v>un</v>
          </cell>
        </row>
        <row r="364">
          <cell r="B364">
            <v>8.2189999999999994</v>
          </cell>
          <cell r="C364" t="str">
            <v>Suministro e instalación de sistema para ventosa en tubería de PVC de 125 psi. Incluye Tee 6" x 2" , válvula compuerta elástica roscada de 3" y válvula de ventosa de 2".</v>
          </cell>
          <cell r="D364" t="str">
            <v>un</v>
          </cell>
        </row>
        <row r="365">
          <cell r="B365">
            <v>8.2200000000000006</v>
          </cell>
          <cell r="C365" t="str">
            <v>Paso elevado tuberia PVC (incluye cercha, protección superior en lámina)</v>
          </cell>
          <cell r="D365" t="str">
            <v>m</v>
          </cell>
        </row>
        <row r="366">
          <cell r="B366">
            <v>8.2210000000000001</v>
          </cell>
          <cell r="C366" t="str">
            <v>Suministro e instal. tubería PVC unión mecánica para acueductos -Presión Trabajo 125PSI- 2" (incluye instal. accesorios)</v>
          </cell>
          <cell r="D366" t="str">
            <v>m</v>
          </cell>
        </row>
        <row r="367">
          <cell r="B367">
            <v>8.2219999999999995</v>
          </cell>
          <cell r="C367" t="str">
            <v>Suministro e instalación válvula tipo globo 4"</v>
          </cell>
          <cell r="D367" t="str">
            <v>un</v>
          </cell>
        </row>
        <row r="368">
          <cell r="B368">
            <v>8.2230000000000008</v>
          </cell>
          <cell r="C368" t="str">
            <v>Suministro e instalación válvula tipo globo 2"</v>
          </cell>
          <cell r="D368" t="str">
            <v>un</v>
          </cell>
        </row>
        <row r="369">
          <cell r="B369">
            <v>8.2240000000000002</v>
          </cell>
          <cell r="C369" t="str">
            <v>Suministro e Instalación Tee HD 8x8" BxB</v>
          </cell>
          <cell r="D369" t="str">
            <v>un</v>
          </cell>
        </row>
        <row r="370">
          <cell r="B370">
            <v>8.2249999999999996</v>
          </cell>
          <cell r="C370" t="str">
            <v>Suministro e Instalación Tee HD 12x12" BxB</v>
          </cell>
          <cell r="D370" t="str">
            <v>un</v>
          </cell>
        </row>
        <row r="371">
          <cell r="B371">
            <v>8.2260000000000009</v>
          </cell>
          <cell r="C371" t="str">
            <v xml:space="preserve">Suministro e Instalación Pasamuro HD Ø 8" - B x E ; L= 630 mm. - Z = 150 mm.   </v>
          </cell>
          <cell r="D371" t="str">
            <v>un</v>
          </cell>
        </row>
        <row r="372">
          <cell r="B372">
            <v>8.2270000000000003</v>
          </cell>
          <cell r="C372" t="str">
            <v xml:space="preserve">Suministro e Instalación Niple HD Ø 8" - B x B ; L= 450 mm. </v>
          </cell>
          <cell r="D372" t="str">
            <v>un</v>
          </cell>
        </row>
        <row r="373">
          <cell r="B373">
            <v>8.2279999999999998</v>
          </cell>
          <cell r="C373" t="str">
            <v xml:space="preserve">Suministro e Instalación Niple HD Ø 8" - B x B ; L= 2880 mm. </v>
          </cell>
          <cell r="D373" t="str">
            <v>un</v>
          </cell>
        </row>
        <row r="374">
          <cell r="B374">
            <v>8.2289999999999992</v>
          </cell>
          <cell r="C374" t="str">
            <v xml:space="preserve">Suministro e Instalación Niple HD Ø 8" - B x B ; L= 2650 mm. </v>
          </cell>
          <cell r="D374" t="str">
            <v>un</v>
          </cell>
        </row>
        <row r="375">
          <cell r="B375">
            <v>8.23</v>
          </cell>
          <cell r="C375" t="str">
            <v xml:space="preserve">Suministro e Instalación Niple HD Ø 8" - B x E ; L= 630 mm. </v>
          </cell>
          <cell r="D375" t="str">
            <v>un</v>
          </cell>
        </row>
        <row r="376">
          <cell r="B376">
            <v>8.2309999999999999</v>
          </cell>
          <cell r="C376" t="str">
            <v xml:space="preserve">Suministro e Instalación Niple HD Ø 8" - B x B ; L= 4400 mm. </v>
          </cell>
          <cell r="D376" t="str">
            <v>un</v>
          </cell>
        </row>
        <row r="377">
          <cell r="B377">
            <v>8.2319999999999993</v>
          </cell>
          <cell r="C377" t="str">
            <v xml:space="preserve">Suministro e Instalación Niple HD Ø 8" - B x B ; L= 1010 mm. </v>
          </cell>
          <cell r="D377" t="str">
            <v>un</v>
          </cell>
        </row>
        <row r="378">
          <cell r="B378">
            <v>8.2330000000000005</v>
          </cell>
          <cell r="C378" t="str">
            <v xml:space="preserve">Suministro e Instalación Niple HD Ø 8" - B x B ; L= 5150 mm. </v>
          </cell>
          <cell r="D378" t="str">
            <v>un</v>
          </cell>
        </row>
        <row r="379">
          <cell r="B379">
            <v>8.234</v>
          </cell>
          <cell r="C379" t="str">
            <v xml:space="preserve">Suministro e Instalación Niple HD Ø 8" - B x B ; L= 1790 mm. </v>
          </cell>
          <cell r="D379" t="str">
            <v>un</v>
          </cell>
        </row>
        <row r="380">
          <cell r="B380">
            <v>8.2349999999999994</v>
          </cell>
          <cell r="C380" t="str">
            <v xml:space="preserve">Suministro e Instalación Niple HD Ø 8" - B x B ; L= 3590 mm. </v>
          </cell>
          <cell r="D380" t="str">
            <v>un</v>
          </cell>
        </row>
        <row r="381">
          <cell r="B381">
            <v>8.2360000000000007</v>
          </cell>
          <cell r="C381" t="str">
            <v xml:space="preserve">Suministro e Instalación Niple HD Ø 8" - B x B ; L= 970 mm. </v>
          </cell>
          <cell r="D381" t="str">
            <v>un</v>
          </cell>
        </row>
        <row r="382">
          <cell r="B382">
            <v>8.2370000000000001</v>
          </cell>
          <cell r="C382" t="str">
            <v xml:space="preserve">Suministro e Instalación Niple HD Ø 8" - B x B ; L= 400 mm. </v>
          </cell>
          <cell r="D382" t="str">
            <v>un</v>
          </cell>
        </row>
        <row r="383">
          <cell r="B383">
            <v>8.2379999999999995</v>
          </cell>
          <cell r="C383" t="str">
            <v xml:space="preserve">Suministro e Instalación Niple HD Ø 8" - B x B ; L= 1360 mm. </v>
          </cell>
          <cell r="D383" t="str">
            <v>un</v>
          </cell>
        </row>
        <row r="384">
          <cell r="B384">
            <v>8.2390000000000008</v>
          </cell>
          <cell r="C384" t="str">
            <v xml:space="preserve">Suministro e Instalación Niple HD Ø 8" - B x E ; L= 1000 mm. </v>
          </cell>
          <cell r="D384" t="str">
            <v>un</v>
          </cell>
        </row>
        <row r="385">
          <cell r="B385">
            <v>8.24</v>
          </cell>
          <cell r="C385" t="str">
            <v xml:space="preserve">Suministro e Instalación Tee HD Ø 8"x 8"  - Bx B   </v>
          </cell>
          <cell r="D385" t="str">
            <v>un</v>
          </cell>
        </row>
        <row r="386">
          <cell r="B386">
            <v>8.2409999999999997</v>
          </cell>
          <cell r="C386" t="str">
            <v xml:space="preserve">Suministro e Instalación Codo HD Ø 6"x 90  - Bx B   </v>
          </cell>
          <cell r="D386" t="str">
            <v>un</v>
          </cell>
        </row>
        <row r="387">
          <cell r="B387">
            <v>8.2420000000000009</v>
          </cell>
          <cell r="C387" t="str">
            <v xml:space="preserve">Suministro e Instalación Codo HD Ø 8"x 90  - Bx B   </v>
          </cell>
          <cell r="D387" t="str">
            <v>un</v>
          </cell>
        </row>
        <row r="388">
          <cell r="B388">
            <v>8.2430000000000003</v>
          </cell>
          <cell r="C388" t="str">
            <v xml:space="preserve">Suministro e Instalación Codo HD Ø 8"x 45  - Bx B   </v>
          </cell>
          <cell r="D388" t="str">
            <v>un</v>
          </cell>
        </row>
        <row r="389">
          <cell r="B389">
            <v>8.2439999999999998</v>
          </cell>
          <cell r="C389" t="str">
            <v xml:space="preserve">Suministro e Instalación Adaptador HD Ø 8" - B x E (Extremo para PVC)   </v>
          </cell>
          <cell r="D389" t="str">
            <v>un</v>
          </cell>
        </row>
        <row r="390">
          <cell r="B390">
            <v>8.2469999999999999</v>
          </cell>
          <cell r="C390" t="str">
            <v>Suministro e Instalación Válvula de Cortina HD Ø 8" B x B  Operación Manual</v>
          </cell>
          <cell r="D390" t="str">
            <v>un</v>
          </cell>
        </row>
        <row r="391">
          <cell r="B391">
            <v>8.2479999999999993</v>
          </cell>
          <cell r="C391" t="str">
            <v>Suministro e Instalación Válvula de Compuerta HD Ø 8" CRM y Vástago de extención  L= 2,84 Mts en Acero Inoxidable.</v>
          </cell>
          <cell r="D391" t="str">
            <v>un</v>
          </cell>
        </row>
        <row r="392">
          <cell r="B392">
            <v>8.2490000000000006</v>
          </cell>
          <cell r="C392" t="str">
            <v>Suministro e Instalación válvula de cheque bola HICB de 4"</v>
          </cell>
          <cell r="D392" t="str">
            <v>un</v>
          </cell>
        </row>
        <row r="393">
          <cell r="B393">
            <v>8.25</v>
          </cell>
          <cell r="C393" t="str">
            <v>Caja para macromedidor 3,15m x 1m x 1m</v>
          </cell>
          <cell r="D393" t="str">
            <v>un</v>
          </cell>
        </row>
        <row r="394">
          <cell r="B394">
            <v>8.2509999999999994</v>
          </cell>
          <cell r="C394" t="str">
            <v>Suministro adaptador brida 6"</v>
          </cell>
          <cell r="D394" t="str">
            <v>un</v>
          </cell>
        </row>
        <row r="395">
          <cell r="B395">
            <v>8.2520000000000007</v>
          </cell>
          <cell r="C395" t="str">
            <v>Suministro adaptador brida 8"</v>
          </cell>
          <cell r="D395" t="str">
            <v>un</v>
          </cell>
        </row>
        <row r="396">
          <cell r="B396">
            <v>8.2530000000000001</v>
          </cell>
          <cell r="C396" t="str">
            <v>Suministro  brida 6"</v>
          </cell>
          <cell r="D396" t="str">
            <v>un</v>
          </cell>
        </row>
        <row r="397">
          <cell r="B397">
            <v>8.2539999999999996</v>
          </cell>
          <cell r="C397" t="str">
            <v>Suministro  brida 8"</v>
          </cell>
          <cell r="D397" t="str">
            <v>un</v>
          </cell>
        </row>
        <row r="398">
          <cell r="B398">
            <v>8.2550000000000008</v>
          </cell>
          <cell r="C398" t="str">
            <v>Niple HD 6" brida x extremo liso</v>
          </cell>
          <cell r="D398" t="str">
            <v>un</v>
          </cell>
        </row>
        <row r="399">
          <cell r="B399">
            <v>8.2560000000000002</v>
          </cell>
          <cell r="C399" t="str">
            <v>Suministro filtro para red de acueducto tipo Y 6"</v>
          </cell>
          <cell r="D399" t="str">
            <v>un</v>
          </cell>
        </row>
        <row r="400">
          <cell r="B400">
            <v>8.2569999999999997</v>
          </cell>
          <cell r="C400" t="str">
            <v>Suministro filtro para red de acueducto tipo Y 8"</v>
          </cell>
          <cell r="D400" t="str">
            <v>un</v>
          </cell>
        </row>
        <row r="401">
          <cell r="B401">
            <v>8.2579999999999991</v>
          </cell>
          <cell r="C401" t="str">
            <v>Unión Tipo Dresser de 6"</v>
          </cell>
          <cell r="D401" t="str">
            <v>un</v>
          </cell>
        </row>
        <row r="402">
          <cell r="B402">
            <v>8.2590000000000003</v>
          </cell>
          <cell r="C402" t="str">
            <v>Unión Tipo Dresser de 8"</v>
          </cell>
          <cell r="D402" t="str">
            <v>un</v>
          </cell>
        </row>
        <row r="403">
          <cell r="B403">
            <v>8.26</v>
          </cell>
          <cell r="C403" t="str">
            <v>Niple HD L=0,5m Brida x extremo liso 6"</v>
          </cell>
          <cell r="D403" t="str">
            <v>un</v>
          </cell>
        </row>
        <row r="404">
          <cell r="B404">
            <v>8.2609999999999992</v>
          </cell>
          <cell r="C404" t="str">
            <v>Niple HD L=0,5m Brida x extremo liso 8"</v>
          </cell>
          <cell r="D404" t="str">
            <v>un</v>
          </cell>
        </row>
        <row r="405">
          <cell r="B405">
            <v>8.2620000000000005</v>
          </cell>
          <cell r="C405" t="str">
            <v xml:space="preserve">Estación reductora de presión </v>
          </cell>
          <cell r="D405" t="str">
            <v>un</v>
          </cell>
        </row>
        <row r="406">
          <cell r="B406">
            <v>8.2629999999999999</v>
          </cell>
          <cell r="C406" t="str">
            <v>Estación reguladora de caudal</v>
          </cell>
          <cell r="D406" t="str">
            <v>un</v>
          </cell>
        </row>
        <row r="407">
          <cell r="B407">
            <v>8.2639999999999993</v>
          </cell>
          <cell r="C407" t="str">
            <v>Tuberia en HD 4"</v>
          </cell>
          <cell r="D407" t="str">
            <v>un</v>
          </cell>
        </row>
        <row r="408">
          <cell r="B408">
            <v>8.2650000000000006</v>
          </cell>
          <cell r="C408" t="str">
            <v>Tuberia en HD 6"</v>
          </cell>
          <cell r="D408" t="str">
            <v>un</v>
          </cell>
        </row>
        <row r="409">
          <cell r="B409">
            <v>8.266</v>
          </cell>
          <cell r="C409" t="str">
            <v>Tee PVC-S Union mecanica (4x4x4")</v>
          </cell>
          <cell r="D409" t="str">
            <v>un</v>
          </cell>
        </row>
        <row r="410">
          <cell r="B410">
            <v>8.2669999999999995</v>
          </cell>
          <cell r="C410" t="str">
            <v>Tee PVC-S Union mecanica (6x6x6")</v>
          </cell>
          <cell r="D410" t="str">
            <v>un</v>
          </cell>
        </row>
        <row r="411">
          <cell r="B411">
            <v>8.2680000000000007</v>
          </cell>
          <cell r="C411" t="str">
            <v>Suministro e instal. de válvula compuerta HD. 12"</v>
          </cell>
          <cell r="D411" t="str">
            <v>un</v>
          </cell>
        </row>
        <row r="412">
          <cell r="B412">
            <v>8.2690000000000001</v>
          </cell>
          <cell r="C412" t="str">
            <v>Codo 45° en HD BXB 12"</v>
          </cell>
          <cell r="D412" t="str">
            <v>un</v>
          </cell>
        </row>
        <row r="413">
          <cell r="B413">
            <v>8.3010000000000002</v>
          </cell>
          <cell r="C413" t="str">
            <v>Suminsitro e instalación Codo HD ∅4"x90 BxB</v>
          </cell>
          <cell r="D413" t="str">
            <v>un</v>
          </cell>
        </row>
        <row r="414">
          <cell r="B414">
            <v>8.3019999999999996</v>
          </cell>
          <cell r="C414" t="str">
            <v>Suministro e instalación Codo HD ∅4"x45 BxB</v>
          </cell>
          <cell r="D414" t="str">
            <v>un</v>
          </cell>
        </row>
        <row r="415">
          <cell r="B415">
            <v>8.3030000000000008</v>
          </cell>
          <cell r="C415" t="str">
            <v>Suminsitro e instalación Codo HD ∅3"x90 BxB</v>
          </cell>
          <cell r="D415" t="str">
            <v>un</v>
          </cell>
        </row>
        <row r="416">
          <cell r="B416">
            <v>8.3040000000000003</v>
          </cell>
          <cell r="C416" t="str">
            <v>Suministro e instalación Codo HD ∅3"x45 BxB</v>
          </cell>
          <cell r="D416" t="str">
            <v>un</v>
          </cell>
        </row>
        <row r="417">
          <cell r="B417">
            <v>8.3049999999999997</v>
          </cell>
          <cell r="C417" t="str">
            <v xml:space="preserve">Suministro e instalación de Codo HD </v>
          </cell>
          <cell r="D417" t="str">
            <v>un</v>
          </cell>
        </row>
        <row r="418">
          <cell r="B418">
            <v>8.3510000000000009</v>
          </cell>
          <cell r="C418" t="str">
            <v>Suministro e instalación brida ciega HD ∅4"</v>
          </cell>
          <cell r="D418" t="str">
            <v>un</v>
          </cell>
        </row>
        <row r="419">
          <cell r="B419">
            <v>8.3520000000000003</v>
          </cell>
          <cell r="C419" t="str">
            <v xml:space="preserve">Suministro e instalación brida ciega HD ∅8"  </v>
          </cell>
          <cell r="D419" t="str">
            <v>un</v>
          </cell>
        </row>
        <row r="420">
          <cell r="B420">
            <v>8.3529999999999998</v>
          </cell>
          <cell r="C420" t="str">
            <v xml:space="preserve">Suministro e instalación brida ciega HD ∅10"   </v>
          </cell>
          <cell r="D420" t="str">
            <v>un</v>
          </cell>
        </row>
        <row r="421">
          <cell r="B421">
            <v>8.4009999999999998</v>
          </cell>
          <cell r="C421" t="str">
            <v xml:space="preserve">Suministro e instalación pasamuro HD ∅2" BxE l=0.35 m - z=0.23 m  </v>
          </cell>
          <cell r="D421" t="str">
            <v>un</v>
          </cell>
        </row>
        <row r="422">
          <cell r="B422">
            <v>8.4019999999999992</v>
          </cell>
          <cell r="C422" t="str">
            <v>Suministro e instalación pasamuro HD ∅3" BxE L=0.35 m - z=0.23 m</v>
          </cell>
          <cell r="D422" t="str">
            <v>un</v>
          </cell>
        </row>
        <row r="423">
          <cell r="B423">
            <v>8.4030000000000005</v>
          </cell>
          <cell r="C423" t="str">
            <v>Suministro e instalación pasamuro HD∅4" BxE L=0.34 m - z=0.22 m</v>
          </cell>
          <cell r="D423" t="str">
            <v>un</v>
          </cell>
        </row>
        <row r="424">
          <cell r="B424">
            <v>8.4039999999999999</v>
          </cell>
          <cell r="C424" t="str">
            <v>Suministro e instalación pasamuro HD ∅4" BxE L=0.35 m - z=0.23 m</v>
          </cell>
          <cell r="D424" t="str">
            <v>un</v>
          </cell>
        </row>
        <row r="425">
          <cell r="B425">
            <v>8.4049999999999994</v>
          </cell>
          <cell r="C425" t="str">
            <v>Suministro e instalación pasamuro HD ∅4" BxE L=0.40 m - z=0.28 m</v>
          </cell>
          <cell r="D425" t="str">
            <v>un</v>
          </cell>
        </row>
        <row r="426">
          <cell r="B426">
            <v>8.4060000000000006</v>
          </cell>
          <cell r="C426" t="str">
            <v>Suministro e instalación pasamuro HD ∅4" BxE L=0.71 m - z=0.58 m</v>
          </cell>
          <cell r="D426" t="str">
            <v>un</v>
          </cell>
        </row>
        <row r="427">
          <cell r="B427">
            <v>8.407</v>
          </cell>
          <cell r="C427" t="str">
            <v>Suministro e instalación pasamuro HD ∅8" BxE L=0.35 m - z=0.23 m</v>
          </cell>
          <cell r="D427" t="str">
            <v>un</v>
          </cell>
        </row>
        <row r="428">
          <cell r="B428">
            <v>8.4079999999999995</v>
          </cell>
          <cell r="C428" t="str">
            <v>Suministro e instalación pasamuro HD ∅10" BxE L=0.44 m - z=0.32 m</v>
          </cell>
          <cell r="D428" t="str">
            <v>un</v>
          </cell>
        </row>
        <row r="429">
          <cell r="B429">
            <v>8.4090000000000007</v>
          </cell>
          <cell r="C429" t="str">
            <v xml:space="preserve">Suministro e instalación pasamuro HD ∅6" BxE L=0.30 m </v>
          </cell>
          <cell r="D429" t="str">
            <v>un</v>
          </cell>
        </row>
        <row r="430">
          <cell r="B430">
            <v>8.1000999999999994</v>
          </cell>
          <cell r="C430" t="str">
            <v>Suministro e instalación Niple HD ∅3" BxE L=0.20 m</v>
          </cell>
          <cell r="D430" t="str">
            <v>un</v>
          </cell>
        </row>
        <row r="431">
          <cell r="B431">
            <v>8.1001999999999992</v>
          </cell>
          <cell r="C431" t="str">
            <v>Suministro e instalación Niple  HD ∅3" BxE  L=0.30 m</v>
          </cell>
          <cell r="D431" t="str">
            <v>un</v>
          </cell>
        </row>
        <row r="432">
          <cell r="B432">
            <v>8.1003000000000007</v>
          </cell>
          <cell r="C432" t="str">
            <v>Suministro e instalación Niple HD ∅3" BxB L=0.32 m</v>
          </cell>
          <cell r="D432" t="str">
            <v>un</v>
          </cell>
        </row>
        <row r="433">
          <cell r="B433">
            <v>8.1004000000000005</v>
          </cell>
          <cell r="C433" t="str">
            <v xml:space="preserve">Suministro e instalación Niple HD ∅4" BxB L=0.46 m </v>
          </cell>
          <cell r="D433" t="str">
            <v>un</v>
          </cell>
        </row>
        <row r="434">
          <cell r="B434">
            <v>8.1005000000000003</v>
          </cell>
          <cell r="C434" t="str">
            <v xml:space="preserve">Suministro e instalación Niple HD ∅4" ExE L=2.09 m z= 0.10 m </v>
          </cell>
          <cell r="D434" t="str">
            <v>un</v>
          </cell>
        </row>
        <row r="435">
          <cell r="B435">
            <v>8.1006</v>
          </cell>
          <cell r="C435" t="str">
            <v>Suministro e instalación Niple HD ∅4" BxE L=0.65 m</v>
          </cell>
          <cell r="D435" t="str">
            <v>un</v>
          </cell>
        </row>
        <row r="436">
          <cell r="B436">
            <v>8.1006999999999998</v>
          </cell>
          <cell r="C436" t="str">
            <v>Suministro e Instalación Niple HD ∅8" BxB L=0.40 m</v>
          </cell>
          <cell r="D436" t="str">
            <v>un</v>
          </cell>
        </row>
        <row r="437">
          <cell r="B437">
            <v>8.1007999999999996</v>
          </cell>
          <cell r="C437" t="str">
            <v xml:space="preserve">Suministro e instalación Niple HD ∅8" BxE L=0.60 m </v>
          </cell>
          <cell r="D437" t="str">
            <v>un</v>
          </cell>
        </row>
        <row r="438">
          <cell r="B438">
            <v>8.1008999999999993</v>
          </cell>
          <cell r="C438" t="str">
            <v xml:space="preserve">Suministro e instalación Niple hd ∅8" BXB L=0.90 m 
</v>
          </cell>
          <cell r="D438" t="str">
            <v>un</v>
          </cell>
        </row>
        <row r="439">
          <cell r="B439">
            <v>8.1011000000000006</v>
          </cell>
          <cell r="C439" t="str">
            <v>Suministro e instalación Niple HD ø 12" BxE L=0.80 m</v>
          </cell>
          <cell r="D439" t="str">
            <v>un</v>
          </cell>
        </row>
        <row r="440">
          <cell r="B440">
            <v>8.1012000000000004</v>
          </cell>
          <cell r="C440" t="str">
            <v>Suministro e instalacion NipleHD ∅2" L=0.20 m</v>
          </cell>
          <cell r="D440" t="str">
            <v>un</v>
          </cell>
        </row>
        <row r="441">
          <cell r="B441">
            <v>8.1013000000000002</v>
          </cell>
          <cell r="C441" t="str">
            <v>Suministro e instalacion NipleHD ∅2" L=0.10 m</v>
          </cell>
          <cell r="D441" t="str">
            <v>un</v>
          </cell>
        </row>
        <row r="442">
          <cell r="B442">
            <v>8.2001000000000008</v>
          </cell>
          <cell r="C442" t="str">
            <v xml:space="preserve">Suministro e instalación ducto  HD ∅ 4" BxB L= 1.35 m con 7 orificios ∅1"
en la parte superior (1 cada 0.20 m) ver detalle </v>
          </cell>
          <cell r="D442" t="str">
            <v>un</v>
          </cell>
        </row>
        <row r="443">
          <cell r="B443">
            <v>8.2002000000000006</v>
          </cell>
          <cell r="C443" t="str">
            <v xml:space="preserve">Suministro e instalación ducto  HD ∅ 8" BxB l= 3.28 m con 7 orificios ∅2"
en la parte superior (1 cada 0.34 m) ver detalle </v>
          </cell>
          <cell r="D443" t="str">
            <v>un</v>
          </cell>
        </row>
        <row r="444">
          <cell r="B444">
            <v>8.2003000000000004</v>
          </cell>
          <cell r="C444" t="str">
            <v xml:space="preserve">Suministro e instalación ducto  HD ∅ 10" BXB L= 2.03 m con 2 hileras de 15
orificios ∅2" (1 cada 0.11 m) ver detalle)   </v>
          </cell>
          <cell r="D444" t="str">
            <v>un</v>
          </cell>
        </row>
        <row r="445">
          <cell r="B445">
            <v>8.2004000000000001</v>
          </cell>
          <cell r="C445" t="str">
            <v>Suministro e inst de compuerta en madera de cedromacho 0,5*1,0*0,05</v>
          </cell>
          <cell r="D445" t="str">
            <v xml:space="preserve">un </v>
          </cell>
        </row>
        <row r="446">
          <cell r="B446">
            <v>8.2101000000000006</v>
          </cell>
          <cell r="C446" t="str">
            <v>Suministro e instalación compuerta lateral ∅ 3" HD con vastago de extensión (acero inoxidable) L=3.65 m al centro- columna de maniobra y rueda de manejo</v>
          </cell>
          <cell r="D446" t="str">
            <v>un</v>
          </cell>
        </row>
        <row r="447">
          <cell r="B447">
            <v>8.2102000000000004</v>
          </cell>
          <cell r="C447" t="str">
            <v>Suministro e instalación compuerta lateral ∅ 4" HD con vastago de extension (acero inoxidable) l=4.00 m al centro- columna de maniobra y rueda de manejo</v>
          </cell>
          <cell r="D447" t="str">
            <v>un</v>
          </cell>
        </row>
        <row r="448">
          <cell r="B448">
            <v>8.2103000000000002</v>
          </cell>
          <cell r="C448" t="str">
            <v>Suministro e instalación compuerta lateral ∅ 4" HD con vastago de extension (acero inoxidable) L=2.05 m al centro- columna de maniobra y rueda de manejo</v>
          </cell>
          <cell r="D448" t="str">
            <v>un</v>
          </cell>
        </row>
        <row r="449">
          <cell r="B449">
            <v>8.2103999999999999</v>
          </cell>
          <cell r="C449" t="str">
            <v>Suministro e instalación de compuerta lateral deslizante HD. 8" (inc. tornillería. vástago y rueda de manejo)</v>
          </cell>
          <cell r="D449" t="str">
            <v>un</v>
          </cell>
        </row>
        <row r="450">
          <cell r="B450">
            <v>8.2104999999999997</v>
          </cell>
          <cell r="C450" t="str">
            <v xml:space="preserve">Suministro e instalación Brida por acople universal HD ∅8"  </v>
          </cell>
          <cell r="D450" t="str">
            <v>un</v>
          </cell>
        </row>
        <row r="451">
          <cell r="B451">
            <v>8.2105999999999995</v>
          </cell>
          <cell r="C451" t="str">
            <v xml:space="preserve">Suministro e instalación Brida por acople universal HD ∅12"  </v>
          </cell>
          <cell r="D451" t="str">
            <v>un</v>
          </cell>
        </row>
        <row r="452">
          <cell r="B452">
            <v>8.2106999999999992</v>
          </cell>
          <cell r="C452" t="str">
            <v>Suministro e instalación de Pasamuro HD ∅12'' BxE L = 0,4 m z = 0,25 m</v>
          </cell>
          <cell r="D452" t="str">
            <v>un</v>
          </cell>
        </row>
        <row r="453">
          <cell r="B453">
            <v>8.2108000000000008</v>
          </cell>
          <cell r="C453" t="str">
            <v>Suministro e instalación de Pasamuro HD ∅12'' BxB L = 0,3 m z = 0,15 m</v>
          </cell>
          <cell r="D453" t="str">
            <v>un</v>
          </cell>
        </row>
        <row r="454">
          <cell r="B454">
            <v>8.2109000000000005</v>
          </cell>
          <cell r="C454" t="str">
            <v>Suministro e instalación de Pasamuro HD ∅6'' BxE L = 0,23 m z = 0,08 m</v>
          </cell>
          <cell r="D454" t="str">
            <v>un</v>
          </cell>
        </row>
        <row r="455">
          <cell r="B455">
            <v>8.2111000000000001</v>
          </cell>
          <cell r="C455" t="str">
            <v>Suministro e instalación de Pasamuro HD ∅8'' BxE L = 0,7 m z = 0,58 m</v>
          </cell>
          <cell r="D455" t="str">
            <v>un</v>
          </cell>
        </row>
        <row r="456">
          <cell r="B456">
            <v>8.2111999999999998</v>
          </cell>
          <cell r="C456" t="str">
            <v>Suministro e instalación de Pasamuro HD ∅10'' BxE L = 0,2 m z = 0,1 m</v>
          </cell>
          <cell r="D456" t="str">
            <v>un</v>
          </cell>
        </row>
        <row r="457">
          <cell r="B457">
            <v>8.3001000000000005</v>
          </cell>
          <cell r="C457" t="str">
            <v xml:space="preserve">Suministro e instalación valvula de cortina HD ∅4" BxB, de operacion manual </v>
          </cell>
          <cell r="D457" t="str">
            <v>un</v>
          </cell>
        </row>
        <row r="458">
          <cell r="B458">
            <v>8.3002000000000002</v>
          </cell>
          <cell r="C458" t="str">
            <v>Suministro e instalación valvula de mariposa HD ∅8" BxB, con vastago de extension (acero inoxidable) l=3.50 m manipulacion exterior de la caja</v>
          </cell>
          <cell r="D458" t="str">
            <v>un</v>
          </cell>
        </row>
        <row r="459">
          <cell r="B459">
            <v>8.3003</v>
          </cell>
          <cell r="C459" t="str">
            <v>Suministro e instalación valvula de mariposa HD ∅2" BxB, de operacion manual</v>
          </cell>
          <cell r="D459" t="str">
            <v>un</v>
          </cell>
        </row>
        <row r="460">
          <cell r="B460">
            <v>8.3003999999999998</v>
          </cell>
          <cell r="C460" t="str">
            <v>Suministro e instalación de Niple HD ∅12'' BxB L = 0,5 m</v>
          </cell>
          <cell r="D460" t="str">
            <v>un</v>
          </cell>
        </row>
        <row r="461">
          <cell r="B461">
            <v>8.3004999999999995</v>
          </cell>
          <cell r="C461" t="str">
            <v>Suministro e instalación de Niple HD ∅12'' BxB L = 0,38 m</v>
          </cell>
          <cell r="D461" t="str">
            <v>un</v>
          </cell>
        </row>
        <row r="462">
          <cell r="B462">
            <v>8.3005999999999993</v>
          </cell>
          <cell r="C462" t="e">
            <v>#REF!</v>
          </cell>
          <cell r="D462" t="str">
            <v>un</v>
          </cell>
        </row>
        <row r="463">
          <cell r="B463">
            <v>8.3007000000000009</v>
          </cell>
          <cell r="C463" t="str">
            <v>Suministro e instalación Rejilla  metalica, hierro D=1/2" E=1/2" ;  1,0 x 1,0 m</v>
          </cell>
          <cell r="D463" t="str">
            <v>un</v>
          </cell>
        </row>
        <row r="464">
          <cell r="B464">
            <v>8.3008000000000006</v>
          </cell>
          <cell r="C464" t="str">
            <v>Suministro e instalación válvula de pie con coladera d=8"</v>
          </cell>
          <cell r="D464" t="str">
            <v>un</v>
          </cell>
        </row>
        <row r="465">
          <cell r="B465">
            <v>8.3009000000000004</v>
          </cell>
          <cell r="C465" t="str">
            <v>Turbina vertical multietapa d=8" HD bridas</v>
          </cell>
          <cell r="D465" t="str">
            <v>un</v>
          </cell>
        </row>
        <row r="466">
          <cell r="B466">
            <v>8.3010999999999999</v>
          </cell>
          <cell r="C466" t="str">
            <v>Extensión de Bomba de turbina vertical  d=250mm HD bridas L=3,00 m</v>
          </cell>
          <cell r="D466" t="str">
            <v>un</v>
          </cell>
        </row>
        <row r="467">
          <cell r="B467">
            <v>8.3011999999999997</v>
          </cell>
          <cell r="C467" t="str">
            <v>Extensión de Bomba de turbina vertical  d=250mm HD bridas L=1,78 m</v>
          </cell>
          <cell r="D467" t="str">
            <v>un</v>
          </cell>
        </row>
        <row r="468">
          <cell r="B468">
            <v>8.3012999999999995</v>
          </cell>
          <cell r="C468" t="str">
            <v>Suministro e instalación Niple HD ∅6" BxB L=0.42 m</v>
          </cell>
          <cell r="D468" t="str">
            <v>un</v>
          </cell>
        </row>
        <row r="469">
          <cell r="B469">
            <v>8.3013999999999992</v>
          </cell>
          <cell r="C469" t="str">
            <v>Suministro e instalación Niple HD ∅6" BxB L=0.15 m</v>
          </cell>
          <cell r="D469" t="str">
            <v>un</v>
          </cell>
        </row>
        <row r="470">
          <cell r="B470">
            <v>8.3015000000000008</v>
          </cell>
          <cell r="C470" t="str">
            <v>Suministro e instalación Niple HD ∅6" BxB L=2.07 m</v>
          </cell>
          <cell r="D470" t="str">
            <v>un</v>
          </cell>
        </row>
        <row r="471">
          <cell r="B471">
            <v>8.3016000000000005</v>
          </cell>
          <cell r="C471" t="str">
            <v>Suministro e instalación Niple HD ∅6" BxE L=1,20 m</v>
          </cell>
          <cell r="D471" t="str">
            <v>un</v>
          </cell>
        </row>
        <row r="472">
          <cell r="B472">
            <v>8.3017000000000003</v>
          </cell>
          <cell r="C472" t="str">
            <v>Suministro e instalación Niple PVC ∅3" L=1,20 m</v>
          </cell>
          <cell r="D472" t="str">
            <v>un</v>
          </cell>
        </row>
        <row r="473">
          <cell r="B473">
            <v>8.3018000000000001</v>
          </cell>
          <cell r="C473" t="str">
            <v>Suministro e instalación Niple PVC ∅3" L=0,6 m</v>
          </cell>
          <cell r="D473" t="str">
            <v>un</v>
          </cell>
        </row>
        <row r="474">
          <cell r="B474">
            <v>8.3018999999999998</v>
          </cell>
          <cell r="C474" t="str">
            <v>Suministro e instalación Niple PVC ∅6" L=0,65 m</v>
          </cell>
          <cell r="D474" t="str">
            <v>un</v>
          </cell>
        </row>
        <row r="475">
          <cell r="B475">
            <v>8.3020999999999994</v>
          </cell>
          <cell r="C475" t="str">
            <v>Suministro e instalación Niple PVC ∅6" L=1,35 m</v>
          </cell>
          <cell r="D475" t="str">
            <v>un</v>
          </cell>
        </row>
        <row r="476">
          <cell r="B476">
            <v>8.3021999999999991</v>
          </cell>
          <cell r="C476" t="str">
            <v>Suministro e instalación Niple PVC ∅6" L=1,15 m</v>
          </cell>
          <cell r="D476" t="str">
            <v>un</v>
          </cell>
        </row>
        <row r="477">
          <cell r="B477">
            <v>8.3023000000000007</v>
          </cell>
          <cell r="C477" t="str">
            <v>Suministro e instalación Niple PVC ∅6" L=0,30 m</v>
          </cell>
          <cell r="D477" t="str">
            <v>un</v>
          </cell>
        </row>
        <row r="478">
          <cell r="B478">
            <v>8.3024000000000004</v>
          </cell>
          <cell r="C478" t="str">
            <v>Suministro e instalación Niple PVC ∅6" L=0,15 m</v>
          </cell>
          <cell r="D478" t="str">
            <v>un</v>
          </cell>
        </row>
        <row r="479">
          <cell r="B479">
            <v>8.3025000000000002</v>
          </cell>
          <cell r="C479" t="str">
            <v>Suministro e instalación válvula de retención (cheque) 6"</v>
          </cell>
          <cell r="D479" t="str">
            <v>un</v>
          </cell>
        </row>
        <row r="480">
          <cell r="B480">
            <v>8.3026</v>
          </cell>
          <cell r="C480" t="str">
            <v>Suministro e instalación unión de desmontaje autoportante 6" HD</v>
          </cell>
          <cell r="D480" t="str">
            <v>un</v>
          </cell>
        </row>
        <row r="481">
          <cell r="B481">
            <v>8.3026999999999997</v>
          </cell>
          <cell r="C481" t="str">
            <v>Suministro e instalación válvula de mariposa 6" HD</v>
          </cell>
          <cell r="D481" t="str">
            <v>un</v>
          </cell>
        </row>
        <row r="482">
          <cell r="B482">
            <v>8.3027999999999995</v>
          </cell>
          <cell r="C482" t="str">
            <v>Suministro e instalación yee 45º 6" HD</v>
          </cell>
          <cell r="D482" t="str">
            <v>un</v>
          </cell>
        </row>
        <row r="483">
          <cell r="B483">
            <v>8.3028999999999993</v>
          </cell>
          <cell r="C483" t="str">
            <v>Suministro e instalación reducción 6"x3" HD junta hidráulica</v>
          </cell>
          <cell r="D483" t="str">
            <v>un</v>
          </cell>
        </row>
        <row r="484">
          <cell r="B484">
            <v>8.3031000000000006</v>
          </cell>
          <cell r="C484" t="str">
            <v>Suministro e instalación niple pasamuro d=2" PVC L= 0,60 m</v>
          </cell>
          <cell r="D484" t="str">
            <v>un</v>
          </cell>
        </row>
        <row r="485">
          <cell r="B485">
            <v>8.3032000000000004</v>
          </cell>
          <cell r="C485" t="str">
            <v>Motobomba de turbina vertical 20 HP</v>
          </cell>
          <cell r="D485" t="str">
            <v>un</v>
          </cell>
        </row>
        <row r="486">
          <cell r="B486">
            <v>8.3033000000000001</v>
          </cell>
          <cell r="C486" t="str">
            <v>Suministro e instalación tubería HD 10"</v>
          </cell>
          <cell r="D486" t="str">
            <v>m</v>
          </cell>
        </row>
        <row r="487">
          <cell r="B487">
            <v>8.3033999999999999</v>
          </cell>
          <cell r="C487" t="str">
            <v>Suministro e instalación compuerta manual en lámina galvanizada 1/8"</v>
          </cell>
          <cell r="D487" t="str">
            <v>un</v>
          </cell>
        </row>
        <row r="488">
          <cell r="B488">
            <v>8.3034999999999997</v>
          </cell>
          <cell r="C488" t="str">
            <v>Suministro e instalación válvula de bola 4" PVC</v>
          </cell>
          <cell r="D488" t="str">
            <v>un</v>
          </cell>
        </row>
        <row r="489">
          <cell r="B489">
            <v>9.01</v>
          </cell>
          <cell r="C489" t="str">
            <v>Acometida domic. acued. 2x1/2" (inc. sumin. e instal. manguera 10m. accesorios. registro corte y cajilla)</v>
          </cell>
          <cell r="D489" t="str">
            <v>un</v>
          </cell>
        </row>
        <row r="490">
          <cell r="B490">
            <v>9.02</v>
          </cell>
          <cell r="C490" t="str">
            <v>Acometida domic. acued. 2.1/2x1/2" (inc. sumin. e instal. manguera 10m. accesorios. registro corte y cajilla)</v>
          </cell>
          <cell r="D490" t="str">
            <v>un</v>
          </cell>
        </row>
        <row r="491">
          <cell r="B491">
            <v>9.0299999999999994</v>
          </cell>
          <cell r="C491" t="str">
            <v>Acometida domic. acued. 3x1/2" (inc. sumin. e instal. manguera 10m. accesorios. registro corte y cajilla)</v>
          </cell>
          <cell r="D491" t="str">
            <v>m3</v>
          </cell>
        </row>
        <row r="492">
          <cell r="B492">
            <v>9.0399999999999991</v>
          </cell>
          <cell r="C492" t="str">
            <v>Acometida domic. acued. 4x1/2" (inc. sumin. e instal. manguera 10m. accesorios. registro corte y cajilla)</v>
          </cell>
          <cell r="D492" t="str">
            <v>m3</v>
          </cell>
        </row>
        <row r="493">
          <cell r="B493">
            <v>9.0500000000000007</v>
          </cell>
          <cell r="C493" t="str">
            <v>Acometida domic. acued. 6x1/2" (inc. sumin. e instal. manguera 10m. accesorios. registro corte y cajilla)</v>
          </cell>
          <cell r="D493" t="str">
            <v>m3</v>
          </cell>
        </row>
        <row r="494">
          <cell r="B494">
            <v>9.06</v>
          </cell>
          <cell r="C494" t="str">
            <v>Suministro e instalación de micromedidor de velocidad - chorro único clase B 1/2" (incluye cajilla y accesorios)</v>
          </cell>
          <cell r="D494" t="str">
            <v>m3</v>
          </cell>
        </row>
        <row r="495">
          <cell r="B495">
            <v>9.07</v>
          </cell>
          <cell r="C495" t="str">
            <v>Suministro e instalación de micromedidor de velocidad - chorro múltiple clase B 3/4" (incluye cajilla y accesorios)</v>
          </cell>
          <cell r="D495" t="str">
            <v>m3</v>
          </cell>
        </row>
        <row r="496">
          <cell r="B496">
            <v>9.08</v>
          </cell>
          <cell r="C496" t="str">
            <v>Suministro e instalación de registros de bola ½”</v>
          </cell>
          <cell r="D496" t="str">
            <v>m3</v>
          </cell>
        </row>
        <row r="497">
          <cell r="B497">
            <v>10.000999999999999</v>
          </cell>
          <cell r="C497" t="str">
            <v>Concreto 2000 PSI para solados. elab. en obra (inc. formaleta 1/4 usos y colocación)</v>
          </cell>
          <cell r="D497" t="str">
            <v>m3</v>
          </cell>
        </row>
        <row r="498">
          <cell r="B498">
            <v>10.002000000000001</v>
          </cell>
          <cell r="C498" t="str">
            <v>Concreto 3000 PSI para placa piso. elab. en obra (inc. formaleta 1/4 usos y colocación)</v>
          </cell>
          <cell r="D498" t="str">
            <v>m3</v>
          </cell>
        </row>
        <row r="499">
          <cell r="B499">
            <v>10.003</v>
          </cell>
          <cell r="C499" t="str">
            <v>Concreto impermeab. 3000 PSI para presa captacion. elab. en obra (inc. formaleta 1/4 usos y colocación)</v>
          </cell>
          <cell r="D499" t="str">
            <v>m3</v>
          </cell>
        </row>
        <row r="500">
          <cell r="B500">
            <v>10.004</v>
          </cell>
          <cell r="C500" t="str">
            <v>Concreto 2500 PSI para atraque de tubería (formaleta 1/3 usos)</v>
          </cell>
          <cell r="D500" t="str">
            <v>m3</v>
          </cell>
        </row>
        <row r="501">
          <cell r="B501">
            <v>10.005000000000001</v>
          </cell>
          <cell r="C501" t="str">
            <v>Concreto 3000 PSI para atraque de tubería (formaleta 1/3 usos)</v>
          </cell>
          <cell r="D501" t="str">
            <v>m3</v>
          </cell>
        </row>
        <row r="502">
          <cell r="B502">
            <v>10.006</v>
          </cell>
          <cell r="C502" t="str">
            <v>Concreto 3000 PSI para zapatas. elab. en obra (inc. formaleta 1/4 usos y colocación)</v>
          </cell>
          <cell r="D502" t="str">
            <v>m3</v>
          </cell>
        </row>
        <row r="503">
          <cell r="B503">
            <v>10.007</v>
          </cell>
          <cell r="C503" t="str">
            <v>Concreto 3500 PSI para zapatas. elab. en obra (inc. formaleta 1/4 usos y colocación)</v>
          </cell>
          <cell r="D503" t="str">
            <v>m3</v>
          </cell>
        </row>
        <row r="504">
          <cell r="B504">
            <v>10.007999999999999</v>
          </cell>
          <cell r="C504" t="str">
            <v>Concreto 4000 PSI para zapatas. elab. en obra (inc. formaleta 1/4 usos y colocación)</v>
          </cell>
          <cell r="D504" t="str">
            <v>m3</v>
          </cell>
        </row>
        <row r="505">
          <cell r="B505">
            <v>10.009</v>
          </cell>
          <cell r="C505" t="str">
            <v>Concreto 3000 PSI para vigas de cimentación. elab. en obra (inc. formaleta 1/4 usos y colocación)</v>
          </cell>
          <cell r="D505" t="str">
            <v>m3</v>
          </cell>
        </row>
        <row r="506">
          <cell r="B506">
            <v>10.01</v>
          </cell>
          <cell r="C506" t="str">
            <v>Concreto 3500 PSI para vigas de cimentación. elab. en obra (inc. formaleta 1/4 usos y colocación)</v>
          </cell>
          <cell r="D506" t="str">
            <v>m3</v>
          </cell>
        </row>
        <row r="507">
          <cell r="B507">
            <v>10.010999999999999</v>
          </cell>
          <cell r="C507" t="str">
            <v>Concreto 4000 PSI para vigas de cimentación. elab. en obra (inc. formaleta 1/4 usos y colocación)</v>
          </cell>
          <cell r="D507" t="str">
            <v>m3</v>
          </cell>
        </row>
        <row r="508">
          <cell r="B508">
            <v>10.012</v>
          </cell>
          <cell r="C508" t="str">
            <v>Concreto 3000 PSI para columnas. elab. en obra. elevaciones h&lt;3.0m (inc. formaleta 1/4 usos y colocación)</v>
          </cell>
          <cell r="D508" t="str">
            <v>m3</v>
          </cell>
        </row>
        <row r="509">
          <cell r="B509">
            <v>10.013</v>
          </cell>
          <cell r="C509" t="str">
            <v>Concreto 3000 PSI para columnas. elab. en obra. elevaciones 3.0&lt;h&lt;6.0 m (inc. formaleta 1/4 usos y colocación)</v>
          </cell>
          <cell r="D509" t="str">
            <v>m3</v>
          </cell>
        </row>
        <row r="510">
          <cell r="B510">
            <v>10.013999999999999</v>
          </cell>
          <cell r="C510" t="str">
            <v>Concreto 3000 PSI para columnas. elab. en obra. elevaciones 6.0&lt;h&lt;12.0 m (inc. formaleta 1/4 usos y colocación)</v>
          </cell>
          <cell r="D510" t="str">
            <v>m3</v>
          </cell>
        </row>
        <row r="511">
          <cell r="B511">
            <v>10.015000000000001</v>
          </cell>
          <cell r="C511" t="str">
            <v>Concreto 3000 PSI para columnas. elab. en obra. elevaciones 12.0&lt;h&lt;18.0 m (inc. formaleta 1/4 usos y colocación)</v>
          </cell>
          <cell r="D511" t="str">
            <v>m3</v>
          </cell>
        </row>
        <row r="512">
          <cell r="B512">
            <v>10.016</v>
          </cell>
          <cell r="C512" t="str">
            <v>Concreto 3000 PSI para columnas. elab. en obra. elevaciones 18.0&lt;h&lt;24.0 m (inc. formaleta 1/4 usos y colocación)</v>
          </cell>
          <cell r="D512" t="str">
            <v>m3</v>
          </cell>
        </row>
        <row r="513">
          <cell r="B513">
            <v>10.016999999999999</v>
          </cell>
          <cell r="C513" t="str">
            <v>Concreto 3500 PSI para columnas. elab. en obra. elevaciones h&lt;3.0m (inc. formaleta 1/4 usos y colocación)</v>
          </cell>
          <cell r="D513" t="str">
            <v>m3</v>
          </cell>
        </row>
        <row r="514">
          <cell r="B514">
            <v>10.018000000000001</v>
          </cell>
          <cell r="C514" t="str">
            <v>Concreto 3500 PSI para columnas. elab. en obra. elevaciones 3.0&lt;h&lt;6.0 m (inc. formaleta 1/4 usos y colocación)</v>
          </cell>
          <cell r="D514" t="str">
            <v>m3</v>
          </cell>
        </row>
        <row r="515">
          <cell r="B515">
            <v>10.019</v>
          </cell>
          <cell r="C515" t="str">
            <v>Concreto 3500 PSI para columnas. elab. en obra. elevaciones 6.0&lt;h&lt;12.0 m (inc. formaleta 1/4 usos y colocación)</v>
          </cell>
          <cell r="D515" t="str">
            <v>m3</v>
          </cell>
        </row>
        <row r="516">
          <cell r="B516">
            <v>10.02</v>
          </cell>
          <cell r="C516" t="str">
            <v>Concreto 3500 PSI para columnas. elab. en obra. elevaciones 12.0&lt;h&lt;18.0 m (inc. formaleta 1/4 usos y colocación)</v>
          </cell>
          <cell r="D516" t="str">
            <v>m3</v>
          </cell>
        </row>
        <row r="517">
          <cell r="B517">
            <v>10.021000000000001</v>
          </cell>
          <cell r="C517" t="str">
            <v>Concreto 3500 PSI para columnas. elab. en obra. elevaciones 18.0&lt;h&lt;24.0 m (inc. formaleta 1/4 usos y colocación)</v>
          </cell>
          <cell r="D517" t="str">
            <v>m3</v>
          </cell>
        </row>
        <row r="518">
          <cell r="B518">
            <v>10.022</v>
          </cell>
          <cell r="C518" t="str">
            <v>Concreto 4000 PSI para columnas. elab. en obra. elevaciones h&lt;3.0m (inc. formaleta 1/4 usos y colocación)</v>
          </cell>
          <cell r="D518" t="str">
            <v>m3</v>
          </cell>
        </row>
        <row r="519">
          <cell r="B519">
            <v>10.023</v>
          </cell>
          <cell r="C519" t="str">
            <v>Concreto 4000 PSI para columnas. elab. en obra. elevaciones 3.0&lt;h&lt;6.0 m (inc. formaleta 1/4 usos y colocación)</v>
          </cell>
          <cell r="D519" t="str">
            <v>m3</v>
          </cell>
        </row>
        <row r="520">
          <cell r="B520">
            <v>10.023999999999999</v>
          </cell>
          <cell r="C520" t="str">
            <v>Concreto 4000 PSI para columnas. elab. en obra. elevaciones 6.0&lt;h&lt;12.0 m (inc. formaleta 1/4 usos y colocación)</v>
          </cell>
          <cell r="D520" t="str">
            <v>m3</v>
          </cell>
        </row>
        <row r="521">
          <cell r="B521">
            <v>10.025</v>
          </cell>
          <cell r="C521" t="str">
            <v>Concreto 4000 PSI para columnas. elab. en obra. elevaciones 12.0&lt;h&lt;18.0 m (inc. formaleta 1/4 usos y colocación)</v>
          </cell>
          <cell r="D521" t="str">
            <v>m3</v>
          </cell>
        </row>
        <row r="522">
          <cell r="B522">
            <v>10.026</v>
          </cell>
          <cell r="C522" t="str">
            <v>Concreto 4000 PSI para columnas. elab. en obra. elevaciones 18.0&lt;h&lt;24.0 m (inc. formaleta 1/4 usos y colocación)</v>
          </cell>
          <cell r="D522" t="str">
            <v>m3</v>
          </cell>
        </row>
        <row r="523">
          <cell r="B523">
            <v>10.026999999999999</v>
          </cell>
          <cell r="C523" t="str">
            <v>Concreto 3000 PSI para vigas aéreas. elab. en obra. elevaciones h&lt;3.0m (inc. formaleta 1/4 usos y colocación)</v>
          </cell>
          <cell r="D523" t="str">
            <v>m3</v>
          </cell>
        </row>
        <row r="524">
          <cell r="B524">
            <v>10.028</v>
          </cell>
          <cell r="C524" t="str">
            <v>Concreto 3000 PSI para vigas aéreas. elab. en obra. elevaciones 3.0&lt;h&lt;6.0 m (inc. formaleta 1/4 usos y colocación)</v>
          </cell>
          <cell r="D524" t="str">
            <v>m3</v>
          </cell>
        </row>
        <row r="525">
          <cell r="B525">
            <v>10.029</v>
          </cell>
          <cell r="C525" t="str">
            <v>Concreto 3000 PSI para vigas aéreas. elab. en obra. elevaciones 6.0&lt;h&lt;12.0 m (inc. formaleta 1/4 usos y colocación)</v>
          </cell>
          <cell r="D525" t="str">
            <v>m3</v>
          </cell>
        </row>
        <row r="526">
          <cell r="B526">
            <v>10.029999999999999</v>
          </cell>
          <cell r="C526" t="str">
            <v>Concreto 3000 PSI para vigas aéreas. elab. en obra. elevaciones 12.0&lt;h&lt;18.0 m (inc. formaleta 1/4 usos y colocación)</v>
          </cell>
          <cell r="D526" t="str">
            <v>m3</v>
          </cell>
        </row>
        <row r="527">
          <cell r="B527">
            <v>10.031000000000001</v>
          </cell>
          <cell r="C527" t="str">
            <v>Concreto 3000 PSI para vigas aéreas. elab. en obra. elevaciones 18.0&lt;h&lt;24.0 m (inc. formaleta 1/4 usos y colocación)</v>
          </cell>
          <cell r="D527" t="str">
            <v>m3</v>
          </cell>
        </row>
        <row r="528">
          <cell r="B528">
            <v>10.032</v>
          </cell>
          <cell r="C528" t="str">
            <v>Concreto 3500 PSI para vigas aéreas. elab. en obra. elevaciones h&lt;3.0m (inc. formaleta 1/4 usos y colocación)</v>
          </cell>
          <cell r="D528" t="str">
            <v>m3</v>
          </cell>
        </row>
        <row r="529">
          <cell r="B529">
            <v>10.032999999999999</v>
          </cell>
          <cell r="C529" t="str">
            <v>Concreto 3500 PSI para vigas aéreas. elab. en obra. elevaciones 3.0&lt;h&lt;6.0 m (inc. formaleta 1/4 usos y colocación)</v>
          </cell>
          <cell r="D529" t="str">
            <v>m3</v>
          </cell>
        </row>
        <row r="530">
          <cell r="B530">
            <v>10.034000000000001</v>
          </cell>
          <cell r="C530" t="str">
            <v>Concreto 3500 PSI para vigas aéreas. elab. en obra. elevaciones 6.0&lt;h&lt;12.0 m (inc. formaleta 1/4 usos y colocación)</v>
          </cell>
          <cell r="D530" t="str">
            <v>m3</v>
          </cell>
        </row>
        <row r="531">
          <cell r="B531">
            <v>10.035</v>
          </cell>
          <cell r="C531" t="str">
            <v>Concreto 3500 PSI para vigas aéreas. elab. en obra. elevaciones 12.0&lt;h&lt;18.0 m (inc. formaleta 1/4 usos y 
colocación)</v>
          </cell>
          <cell r="D531" t="str">
            <v>m3</v>
          </cell>
        </row>
        <row r="532">
          <cell r="B532">
            <v>10.036</v>
          </cell>
          <cell r="C532" t="str">
            <v>Concreto 3500 PSI para vigas aéreas. elab. en obra. elevaciones 18.0&lt;h&lt;24.0 m (inc. formaleta 1/4 usos y colocación)</v>
          </cell>
          <cell r="D532" t="str">
            <v>m3</v>
          </cell>
        </row>
        <row r="533">
          <cell r="B533">
            <v>10.037000000000001</v>
          </cell>
          <cell r="C533" t="str">
            <v>Concreto impermeab. 3000PSI para vigas aéreas. elab. obra. elevaciones h&lt;3.0 m (inc. formaleta 1/4 usos y colocación)</v>
          </cell>
          <cell r="D533" t="str">
            <v>m3</v>
          </cell>
        </row>
        <row r="534">
          <cell r="B534">
            <v>10.038</v>
          </cell>
          <cell r="C534" t="str">
            <v>Concreto impermeab. 3000PSI para vigas aéreas. elab.obra. elevaciones 3.0&lt;h&lt;6.0 m (inc. formaleta 1/4 usos y colocación)</v>
          </cell>
          <cell r="D534" t="str">
            <v>m3</v>
          </cell>
        </row>
        <row r="535">
          <cell r="B535">
            <v>10.039</v>
          </cell>
          <cell r="C535" t="str">
            <v>Concreto impermeab. 3000PSI para vigas aéreas. elab.obra. elevaciones 6.0&lt;h&lt;12.0m (inc. formaleta 1/4 usos y colocación)</v>
          </cell>
          <cell r="D535" t="str">
            <v>m3</v>
          </cell>
        </row>
        <row r="536">
          <cell r="B536">
            <v>10.039999999999999</v>
          </cell>
          <cell r="C536" t="str">
            <v>Concreto impermeab. 3000PSI para vigas aéreas. elab.obra. elevaciones 12.0&lt;h&lt;18.0m (inc formaleta 1/4 usos y colocación)</v>
          </cell>
          <cell r="D536" t="str">
            <v>m3</v>
          </cell>
        </row>
        <row r="537">
          <cell r="B537">
            <v>10.041</v>
          </cell>
          <cell r="C537" t="str">
            <v>Concreto impermeab. 3000PSI para vigas aéreas. elab.obra. elevaciones 18.0&lt;h&lt;24.0m (inc formaleta 1/4 usos y colocación)</v>
          </cell>
          <cell r="D537" t="str">
            <v>m3</v>
          </cell>
        </row>
        <row r="538">
          <cell r="B538">
            <v>10.042</v>
          </cell>
          <cell r="C538" t="str">
            <v>Concreto 3000 PSI para placa entrepiso. elab. en obra. elevaciones h&lt;3.0m (inc. formaleta 1/4 usos y colocación)</v>
          </cell>
          <cell r="D538" t="str">
            <v>m3</v>
          </cell>
        </row>
        <row r="539">
          <cell r="B539">
            <v>10.043000000000101</v>
          </cell>
          <cell r="C539" t="str">
            <v>Concreto 3000 PSI para placa entrepiso. elab. en obra. elevaciones 3.0&lt;h&lt;6.0 m (inc. formaleta 1/4 usos y colocación)</v>
          </cell>
          <cell r="D539" t="str">
            <v>m3</v>
          </cell>
        </row>
        <row r="540">
          <cell r="B540">
            <v>10.044</v>
          </cell>
          <cell r="C540" t="str">
            <v>Concreto 3000 PSI para placa entrepiso. elab. en obra. elevaciones 6.0&lt;h&lt;12.0 m (inc. formaleta 1/4 usos y colocación)</v>
          </cell>
          <cell r="D540" t="str">
            <v>m3</v>
          </cell>
        </row>
        <row r="541">
          <cell r="B541">
            <v>10.045</v>
          </cell>
          <cell r="C541" t="str">
            <v>Concreto 3000 PSI para placa entrepiso. elab. en obra. elevaciones 12.0&lt;h&lt;18.0 m (inc. formaleta 1/4 usos y colocación)</v>
          </cell>
          <cell r="D541" t="str">
            <v>m3</v>
          </cell>
        </row>
        <row r="542">
          <cell r="B542">
            <v>10.045999999999999</v>
          </cell>
          <cell r="C542" t="str">
            <v>Concreto 3000 PSI para placa entrepiso. elab. en obra. elevaciones 18.0&lt;h&lt;24.0 m (inc. formaleta 1/4 usos y colocación)</v>
          </cell>
          <cell r="D542" t="str">
            <v>m3</v>
          </cell>
        </row>
        <row r="543">
          <cell r="B543">
            <v>10.047000000000001</v>
          </cell>
          <cell r="C543" t="str">
            <v>Concreto 3500 PSI para placa entrepiso. elab. en obra. elevaciones h&lt;3.0m (inc. formaleta 1/4 usos y colocación)</v>
          </cell>
          <cell r="D543" t="str">
            <v>m3</v>
          </cell>
        </row>
        <row r="544">
          <cell r="B544">
            <v>10.048</v>
          </cell>
          <cell r="C544" t="str">
            <v>Concreto 3500 PSI para placa entrepiso. elab. en obra. elevaciones 3.0&lt;h&lt;6.0 m (inc. formaleta 1/4 usos y colocación)</v>
          </cell>
          <cell r="D544" t="str">
            <v>m3</v>
          </cell>
        </row>
        <row r="545">
          <cell r="B545">
            <v>10.048999999999999</v>
          </cell>
          <cell r="C545" t="str">
            <v>Concreto 3500 PSI para placa entrepiso. elab. en obra. elevaciones 6.0&lt;h&lt;12.0 m (inc. formaleta 1/4 usos y colocación)</v>
          </cell>
          <cell r="D545" t="str">
            <v>m3</v>
          </cell>
        </row>
        <row r="546">
          <cell r="B546">
            <v>10.050000000000001</v>
          </cell>
          <cell r="C546" t="str">
            <v>Concreto 3500 PSI para placa entrepiso. elab. en obra. elevaciones 12.0&lt;h&lt;18.0 m (inc. formaleta 1/4 usos y colocación)</v>
          </cell>
          <cell r="D546" t="str">
            <v>m3</v>
          </cell>
        </row>
        <row r="547">
          <cell r="B547">
            <v>10.051</v>
          </cell>
          <cell r="C547" t="str">
            <v>Concreto 3500 PSI para placa entrepiso. elab. en obra. elevaciones 18.0&lt;h&lt;24.0 m (inc. formaleta 1/4 usos y colocación)</v>
          </cell>
          <cell r="D547" t="str">
            <v>m3</v>
          </cell>
        </row>
        <row r="548">
          <cell r="B548">
            <v>10.052</v>
          </cell>
          <cell r="C548" t="str">
            <v>Concreto 4000 PSI para placa entrepiso. elab. en obra. elevaciones h&lt;3.0m (inc. formaleta 1/4 usos y colocación)</v>
          </cell>
          <cell r="D548" t="str">
            <v>m3</v>
          </cell>
        </row>
        <row r="549">
          <cell r="B549">
            <v>10.053000000000001</v>
          </cell>
          <cell r="C549" t="str">
            <v>Concreto 4000 PSI para placa entrepiso. elab. en obra. elevaciones 3.0&lt;h&lt;6.0 m (inc. formaleta 1/4 usos y colocación)</v>
          </cell>
          <cell r="D549" t="str">
            <v>m3</v>
          </cell>
        </row>
        <row r="550">
          <cell r="B550">
            <v>10.054</v>
          </cell>
          <cell r="C550" t="str">
            <v>Concreto 4000 PSI para placa entrepiso. elab. en obra. elevaciones 6.0&lt;h&lt;12.0 m (inc. formaleta 1/4 usos y colocación)</v>
          </cell>
          <cell r="D550" t="str">
            <v>m3</v>
          </cell>
        </row>
        <row r="551">
          <cell r="B551">
            <v>10.055</v>
          </cell>
          <cell r="C551" t="str">
            <v>Concreto 4000 PSI para placa entrepiso. elab. en obra. elevaciones 12.0&lt;h&lt;18.0 m (inc. formaleta 1/4 usos y colocación)</v>
          </cell>
          <cell r="D551" t="str">
            <v>m3</v>
          </cell>
        </row>
        <row r="552">
          <cell r="B552">
            <v>10.055999999999999</v>
          </cell>
          <cell r="C552" t="str">
            <v>Concreto 4000 PSI para placa entrepiso. elab. en obra. elevaciones 18.0&lt;h&lt;24.0 m (inc. formaleta 1/4 usos y colocación)</v>
          </cell>
          <cell r="D552" t="str">
            <v>m3</v>
          </cell>
        </row>
        <row r="553">
          <cell r="B553">
            <v>10.057</v>
          </cell>
          <cell r="C553" t="str">
            <v>Concreto impermeab. 3000PSI para placa entrepiso. elab. obra. elevaciones h&lt;3.0 (inc. formaleta 1/4 usos y colocación)</v>
          </cell>
          <cell r="D553" t="str">
            <v>m3</v>
          </cell>
        </row>
        <row r="554">
          <cell r="B554">
            <v>10.058</v>
          </cell>
          <cell r="C554" t="str">
            <v>Concreto impermeab. 3000PSI placa entrepiso. elab.obra. elevaciones 3.0&lt;h&lt;6.0 m (inc. formaleta 1/4 usos y colocación)</v>
          </cell>
          <cell r="D554" t="str">
            <v>m3</v>
          </cell>
        </row>
        <row r="555">
          <cell r="B555">
            <v>10.058999999999999</v>
          </cell>
          <cell r="C555" t="str">
            <v>Concreto impermeab. 3000PSI placa entrepiso. elab.obra. elevaciones 6.0&lt;h&lt;12.0 m (inc. formaleta 1/4 usos y colocación)</v>
          </cell>
          <cell r="D555" t="str">
            <v>m3</v>
          </cell>
        </row>
        <row r="556">
          <cell r="B556">
            <v>10.06</v>
          </cell>
          <cell r="C556" t="str">
            <v>Concreto impermeab. 3000PSI placa entrepiso. elab.obra. elevaciones 12.0&lt;h&lt;18.0 m (inc. formaleta 1/4 usos y colocación)</v>
          </cell>
          <cell r="D556" t="str">
            <v>m3</v>
          </cell>
        </row>
        <row r="557">
          <cell r="B557">
            <v>10.061</v>
          </cell>
          <cell r="C557" t="str">
            <v>Concreto impermeab. 3000PSI placa entrepiso. elab.obra. elevaciones 18.0&lt;h&lt;24.0 m (inc. formaleta 1/4 usos y colocación)</v>
          </cell>
          <cell r="D557" t="str">
            <v>m3</v>
          </cell>
        </row>
        <row r="558">
          <cell r="B558">
            <v>10.061999999999999</v>
          </cell>
          <cell r="C558" t="str">
            <v>Concreto impermeab. 3500PSI para placa entrepiso. elab. obra. elevaciones h&lt;3.0 (inc. formaleta 1/4 usos y colocación)</v>
          </cell>
          <cell r="D558" t="str">
            <v>m3</v>
          </cell>
        </row>
        <row r="559">
          <cell r="B559">
            <v>10.063000000000001</v>
          </cell>
          <cell r="C559" t="str">
            <v>Concreto impermeab. 3500PSI placa entrepiso. elab.obra. elevaciones 3.0&lt;h&lt;6.0 m (inc. formaleta 1/4 usos y colocación)</v>
          </cell>
          <cell r="D559" t="str">
            <v>m3</v>
          </cell>
        </row>
        <row r="560">
          <cell r="B560">
            <v>10.064</v>
          </cell>
          <cell r="C560" t="str">
            <v>Concreto impermeab. 3500PSI placa entrepiso. elab.obra. elevaciones 6.0&lt;h&lt;12.0 m (inc. formaleta 1/4 usos y colocación)</v>
          </cell>
          <cell r="D560" t="str">
            <v>m3</v>
          </cell>
        </row>
        <row r="561">
          <cell r="B561">
            <v>10.065</v>
          </cell>
          <cell r="C561" t="str">
            <v>Concreto impermeab. 3500PSI placa entrepiso. elab.obra. elevaciones 12.0&lt;h&lt;18.0 m (inc. formaleta 1/4 usos y colocación)</v>
          </cell>
          <cell r="D561" t="str">
            <v>m3</v>
          </cell>
        </row>
        <row r="562">
          <cell r="B562">
            <v>10.066000000000001</v>
          </cell>
          <cell r="C562" t="str">
            <v>Concreto impermeab. 3500PSI placa entrepiso. elab.obra. elevaciones 18.0&lt;h&lt;24.0 m (inc. formaleta 1/4 usos 
y colocación)</v>
          </cell>
          <cell r="D562" t="str">
            <v>m3</v>
          </cell>
        </row>
        <row r="563">
          <cell r="B563">
            <v>10.067</v>
          </cell>
          <cell r="C563" t="str">
            <v>Concreto impermeab. 4000PSI para placa entrepiso. elab. obra. elevaciones h&lt;3.0 (inc. formaleta 1/4 usos y colocación)</v>
          </cell>
          <cell r="D563" t="str">
            <v>m3</v>
          </cell>
        </row>
        <row r="564">
          <cell r="B564">
            <v>10.068</v>
          </cell>
          <cell r="C564" t="str">
            <v>Concreto impermeab. 4000PSI placa entrepiso. elab.obra. elevaciones 3.0&lt;h&lt;6.0 m (inc. formaleta 1/4 usos y colocación)</v>
          </cell>
          <cell r="D564" t="str">
            <v>m3</v>
          </cell>
        </row>
        <row r="565">
          <cell r="B565">
            <v>10.069000000000001</v>
          </cell>
          <cell r="C565" t="str">
            <v>Concreto impermeab. 4000PSI placa entrepiso. elab.obra. elevaciones 6.0&lt;h&lt;12.0 m (inc. formaleta 1/4 usos y colocación)</v>
          </cell>
          <cell r="D565" t="str">
            <v>m3</v>
          </cell>
        </row>
        <row r="566">
          <cell r="B566">
            <v>10.07</v>
          </cell>
          <cell r="C566" t="str">
            <v>Concreto impermeab. 4000PSI placa entrepiso. elab.obra. elevaciones 12.0&lt;h&lt;18.0 m (inc. formaleta 1/4 usos y colocación)</v>
          </cell>
          <cell r="D566" t="str">
            <v>m3</v>
          </cell>
        </row>
        <row r="567">
          <cell r="B567">
            <v>10.071</v>
          </cell>
          <cell r="C567" t="str">
            <v>Concreto impermeab. 4000PSI placa entrepiso. elab.obra. elevaciones 18.0&lt;h&lt;24.0 m (inc. formaleta 1/4 usos y colocación)</v>
          </cell>
          <cell r="D567" t="str">
            <v>m3</v>
          </cell>
        </row>
        <row r="568">
          <cell r="B568">
            <v>10.071999999999999</v>
          </cell>
          <cell r="C568" t="str">
            <v>Concreto 3000 PSI para muros. elab. en obra. elevaciones h&lt;3.0m (inc. formaleta 1/4 usos y colocación)</v>
          </cell>
          <cell r="D568" t="str">
            <v>m3</v>
          </cell>
        </row>
        <row r="569">
          <cell r="B569">
            <v>10.0730000000001</v>
          </cell>
          <cell r="C569" t="str">
            <v>Concreto 3000 PSI para muros. elab. en obra. elevaciones 3.0&lt;h&lt;6.0 m (inc. formaleta 1/4 usos y colocación)</v>
          </cell>
          <cell r="D569" t="str">
            <v>m3</v>
          </cell>
        </row>
        <row r="570">
          <cell r="B570">
            <v>10.074</v>
          </cell>
          <cell r="C570" t="str">
            <v>Concreto 3000 PSI para muros. elab. en obra. elevaciones 6.0&lt;h&lt;12.0 m (inc. formaleta 1/4 usos y colocación)</v>
          </cell>
          <cell r="D570" t="str">
            <v>m3</v>
          </cell>
        </row>
        <row r="571">
          <cell r="B571">
            <v>10.074999999999999</v>
          </cell>
          <cell r="C571" t="str">
            <v>Concreto 3000 PSI para muros. elab. en obra. elevaciones 12.0&lt;h&lt;18.0 m (inc. formaleta 1/4 usos y colocación)</v>
          </cell>
          <cell r="D571" t="str">
            <v>m3</v>
          </cell>
        </row>
        <row r="572">
          <cell r="B572">
            <v>10.076000000000001</v>
          </cell>
          <cell r="C572" t="str">
            <v>Concreto 3000 PSI para muros. elab. en obra. elevaciones 18.0&lt;h&lt;24.0 m (inc. formaleta 1/4 usos y colocación)</v>
          </cell>
          <cell r="D572" t="str">
            <v>m3</v>
          </cell>
        </row>
        <row r="573">
          <cell r="B573">
            <v>10.077</v>
          </cell>
          <cell r="C573" t="str">
            <v>Concreto 3500 PSI para muros. elab. en obra. elevaciones h&lt;3.0m (inc. formaleta 1/4 usos y colocación)</v>
          </cell>
          <cell r="D573" t="str">
            <v>m3</v>
          </cell>
        </row>
        <row r="574">
          <cell r="B574">
            <v>10.077999999999999</v>
          </cell>
          <cell r="C574" t="str">
            <v>Concreto 3500 PSI para muros. elab. en obra. elevaciones 3.0&lt;h&lt;6.0 m (inc. formaleta 1/4 usos y colocación)</v>
          </cell>
          <cell r="D574" t="str">
            <v>m3</v>
          </cell>
        </row>
        <row r="575">
          <cell r="B575">
            <v>10.079000000000001</v>
          </cell>
          <cell r="C575" t="str">
            <v>Concreto 3500 PSI para muros. elab. en obra. elevaciones 6.0&lt;h&lt;12.0 m (inc. formaleta 1/4 usos y colocación)</v>
          </cell>
          <cell r="D575" t="str">
            <v>m3</v>
          </cell>
        </row>
        <row r="576">
          <cell r="B576">
            <v>10.08</v>
          </cell>
          <cell r="C576" t="str">
            <v>Concreto 3500 PSI para muros. elab. en obra. elevaciones 12.0&lt;h&lt;18.0 m (inc. formaleta 1/4 usos y colocación)</v>
          </cell>
          <cell r="D576" t="str">
            <v>m3</v>
          </cell>
        </row>
        <row r="577">
          <cell r="B577">
            <v>10.081</v>
          </cell>
          <cell r="C577" t="str">
            <v>Concreto 3500 PSI para muros. elab. en obra. elevaciones 18.0&lt;h&lt;24.0 m (inc. formaleta 1/4 usos y colocación)</v>
          </cell>
          <cell r="D577" t="str">
            <v>m3</v>
          </cell>
        </row>
        <row r="578">
          <cell r="B578">
            <v>10.082000000000001</v>
          </cell>
          <cell r="C578" t="str">
            <v>Concreto 3500 PSI para muros. elab. en obra. elevaciones h&gt;24.0 m (inc. formaleta 1/4 usos y colocación)</v>
          </cell>
          <cell r="D578" t="str">
            <v>m3</v>
          </cell>
        </row>
        <row r="579">
          <cell r="B579">
            <v>10.083</v>
          </cell>
          <cell r="C579" t="str">
            <v>Concreto 4000 PSI para muros. elab. en obra. elevaciones h&lt;3.0m (inc. formaleta 1/4 usos y colocación)</v>
          </cell>
          <cell r="D579" t="str">
            <v>m3</v>
          </cell>
        </row>
        <row r="580">
          <cell r="B580">
            <v>10.084</v>
          </cell>
          <cell r="C580" t="str">
            <v>Concreto 4000 PSI para muros. elab. en obra. elevaciones 3.0&lt;h&lt;6.0 m (inc. formaleta 1/4 usos y colocación)</v>
          </cell>
          <cell r="D580" t="str">
            <v>m3</v>
          </cell>
        </row>
        <row r="581">
          <cell r="B581">
            <v>10.085000000000001</v>
          </cell>
          <cell r="C581" t="str">
            <v>Concreto 4000 PSI para muros. elab. en obra. elevaciones 6.0&lt;h&lt;12.0 m (inc. formaleta 1/4 usos y colocación)</v>
          </cell>
          <cell r="D581" t="str">
            <v>m3</v>
          </cell>
        </row>
        <row r="582">
          <cell r="B582">
            <v>10.086</v>
          </cell>
          <cell r="C582" t="str">
            <v>Concreto 4000 PSI para muros. elab. en obra. elevaciones 12.0&lt;h&lt;18.0 m (inc. formaleta 1/4 usos y colocación)</v>
          </cell>
          <cell r="D582" t="str">
            <v>m3</v>
          </cell>
        </row>
        <row r="583">
          <cell r="B583">
            <v>10.087</v>
          </cell>
          <cell r="C583" t="str">
            <v>Concreto 4000 PSI para muros. elab. en obra. elevaciones 18.0&lt;h&lt;24.0 m (inc. formaleta 1/4 usos y colocación)</v>
          </cell>
          <cell r="D583" t="str">
            <v>m3</v>
          </cell>
        </row>
        <row r="584">
          <cell r="B584">
            <v>10.0880000000001</v>
          </cell>
          <cell r="C584" t="str">
            <v>Concreto impermeab. 3000PSI para muros. elab. obra. elevaciones h&lt;3.0m (inc. formaleta 1/4 usos y colocación)</v>
          </cell>
          <cell r="D584" t="str">
            <v>m3</v>
          </cell>
        </row>
        <row r="585">
          <cell r="B585">
            <v>10.0890000000001</v>
          </cell>
          <cell r="C585" t="str">
            <v>Concreto impermeab. 3000PSI para muros. elab. obra. elevaciones 3.0&lt;h&lt;6.0 m (inc. formaleta 1/4 usos y colocación)</v>
          </cell>
          <cell r="D585" t="str">
            <v>m3</v>
          </cell>
        </row>
        <row r="586">
          <cell r="B586">
            <v>10.090000000000099</v>
          </cell>
          <cell r="C586" t="str">
            <v>Concreto impermeab. 3000PSI para muros. elab. obra. elevaciones 6.0&lt;h&lt;12.0 m (inc. formaleta 1/4 usos y colocación)</v>
          </cell>
          <cell r="D586" t="str">
            <v>m3</v>
          </cell>
        </row>
        <row r="587">
          <cell r="B587">
            <v>10.091000000000101</v>
          </cell>
          <cell r="C587" t="str">
            <v>Concreto impermeab. 3000PSI para muros. elab. obra. elevaciones 12.0&lt;h&lt;18.0 m (inc. formaleta 1/4 usos y colocación)</v>
          </cell>
          <cell r="D587" t="str">
            <v>m3</v>
          </cell>
        </row>
        <row r="588">
          <cell r="B588">
            <v>10.0920000000001</v>
          </cell>
          <cell r="C588" t="str">
            <v>Concreto impermeab. 3000PSI para muros. elab. obra. elevaciones 18.0&lt;h&lt;24.0 m (inc. formaleta 1/4 usos y colocación)</v>
          </cell>
          <cell r="D588" t="str">
            <v>m3</v>
          </cell>
        </row>
        <row r="589">
          <cell r="B589">
            <v>10.093</v>
          </cell>
          <cell r="C589" t="str">
            <v>Concreto impermeab. 3500PSI para muros. elab. obra. elevaciones h&lt;3.0m (inc. formaleta 1/4 usos y colocación)</v>
          </cell>
          <cell r="D589" t="str">
            <v>m3</v>
          </cell>
        </row>
        <row r="590">
          <cell r="B590">
            <v>10.093999999999999</v>
          </cell>
          <cell r="C590" t="str">
            <v>Concreto impermeab. 3500PSI para muros. elab. obra. elevaciones 3.0&lt;h&lt;6.0 m (inc. formaleta 1/4 usos y colocación)</v>
          </cell>
          <cell r="D590" t="str">
            <v>m3</v>
          </cell>
        </row>
        <row r="591">
          <cell r="B591">
            <v>10.095000000000001</v>
          </cell>
          <cell r="C591" t="str">
            <v>Concreto impermeab. 3500PSI para muros. elab. obra. elevaciones 6.0&lt;h&lt;12.0 m (inc. formaleta 1/4 usos y colocación)</v>
          </cell>
          <cell r="D591" t="str">
            <v>m3</v>
          </cell>
        </row>
        <row r="592">
          <cell r="B592">
            <v>10.096</v>
          </cell>
          <cell r="C592" t="str">
            <v>Concreto impermeab. 3500PSI para muros. elab. obra. elevaciones 12.0&lt;h&lt;18.0 m (inc. formaleta 1/4 usos y colocación)</v>
          </cell>
          <cell r="D592" t="str">
            <v>m3</v>
          </cell>
        </row>
        <row r="593">
          <cell r="B593">
            <v>10.097</v>
          </cell>
          <cell r="C593" t="str">
            <v>Concreto impermeab. 3500PSI para muros. elab. obra. elevaciones 18.0&lt;h&lt;24.0 m (inc. formaleta 1/4 usos y colocación)</v>
          </cell>
          <cell r="D593" t="str">
            <v>m3</v>
          </cell>
        </row>
        <row r="594">
          <cell r="B594">
            <v>10.098000000000001</v>
          </cell>
          <cell r="C594" t="str">
            <v>Concreto impermeab. 4000PSI para muros. elab. obra. elevaciones h&lt;3.0m (inc. formaleta 1/4 usos y colocación)</v>
          </cell>
          <cell r="D594" t="str">
            <v>m3</v>
          </cell>
        </row>
        <row r="595">
          <cell r="B595">
            <v>10.099</v>
          </cell>
          <cell r="C595" t="str">
            <v>Concreto impermeab. 4000PSI para muros. elab. obra. elevaciones 3.0&lt;h&lt;6.0 m (inc. formaleta 1/4 usos y colocación)</v>
          </cell>
          <cell r="D595" t="str">
            <v>m3</v>
          </cell>
        </row>
        <row r="596">
          <cell r="B596">
            <v>10.1</v>
          </cell>
          <cell r="C596" t="str">
            <v>Concreto impermeab. 4000PSI para muros. elab. obra. elevaciones 6.0&lt;h&lt;12.0 m (inc. formaleta 1/4 usos y colocación)</v>
          </cell>
          <cell r="D596" t="str">
            <v>m3</v>
          </cell>
        </row>
        <row r="597">
          <cell r="B597">
            <v>10.101000000000001</v>
          </cell>
          <cell r="C597" t="str">
            <v>Concreto impermeab. 4000PSI para muros. elab. obra. elevaciones 12.0&lt;h&lt;18.0 m (inc. formaleta 1/4 usos y colocación)</v>
          </cell>
          <cell r="D597" t="str">
            <v>m3</v>
          </cell>
        </row>
        <row r="598">
          <cell r="B598">
            <v>10.102</v>
          </cell>
          <cell r="C598" t="str">
            <v>Concreto impermeab. 4000PSI para muros. elab. obra. elevaciones 18.0&lt;h&lt;24.0 m (inc. formaleta 1/4 usos y colocación)</v>
          </cell>
          <cell r="D598" t="str">
            <v>m3</v>
          </cell>
        </row>
        <row r="599">
          <cell r="B599">
            <v>10.103</v>
          </cell>
          <cell r="C599" t="str">
            <v>Concreto ciclópeo 60% concreto simple f'c 21MPa + 40% piedra tamaño max. 3". para estructuras</v>
          </cell>
          <cell r="D599" t="str">
            <v>m3</v>
          </cell>
        </row>
        <row r="600">
          <cell r="B600">
            <v>10.1040000000001</v>
          </cell>
          <cell r="C600" t="str">
            <v>Demolición y resane de muros con mortero de revestimiento con base en cemento y resinas acrílicas (inc.retiro escombros)</v>
          </cell>
          <cell r="D600" t="str">
            <v>m3</v>
          </cell>
        </row>
        <row r="601">
          <cell r="B601">
            <v>10.105</v>
          </cell>
          <cell r="C601" t="str">
            <v>Pañete (mortero 1:5)</v>
          </cell>
          <cell r="D601" t="str">
            <v>m2</v>
          </cell>
        </row>
        <row r="602">
          <cell r="B602">
            <v>10.106</v>
          </cell>
          <cell r="C602" t="str">
            <v>Pañete impermeabilizado (incluye filos)</v>
          </cell>
          <cell r="D602" t="str">
            <v>m3</v>
          </cell>
        </row>
        <row r="603">
          <cell r="B603">
            <v>10.106999999999999</v>
          </cell>
          <cell r="C603" t="str">
            <v>Alistado de piso en mortero 1:3 (e=0.03m)</v>
          </cell>
          <cell r="D603" t="str">
            <v>m3</v>
          </cell>
        </row>
        <row r="604">
          <cell r="B604">
            <v>10.108000000000001</v>
          </cell>
          <cell r="C604" t="str">
            <v>Cinta PVC d=22cm (incluye instalación)</v>
          </cell>
          <cell r="D604" t="str">
            <v>m</v>
          </cell>
        </row>
        <row r="605">
          <cell r="B605">
            <v>10.109000000000099</v>
          </cell>
          <cell r="C605" t="str">
            <v>Concreto 3000 PSI para cajas de derivación bocatomas</v>
          </cell>
          <cell r="D605" t="str">
            <v>un</v>
          </cell>
        </row>
        <row r="606">
          <cell r="B606">
            <v>10.110000000000101</v>
          </cell>
          <cell r="C606" t="str">
            <v>Concreto 3000 PSI para anclajes de tuberías</v>
          </cell>
          <cell r="D606" t="str">
            <v>m3</v>
          </cell>
        </row>
        <row r="607">
          <cell r="B607">
            <v>10.111000000000001</v>
          </cell>
          <cell r="C607" t="str">
            <v>Concreto impermeabilizado 4000 PSI para diafragmas, pantallas de distribución de desarenadores y otros</v>
          </cell>
          <cell r="D607" t="str">
            <v>m3</v>
          </cell>
        </row>
        <row r="608">
          <cell r="B608">
            <v>10.112</v>
          </cell>
          <cell r="C608" t="str">
            <v>Concreto impermeab. 4000 PSI para placa piso. elab. en obra (inc. formaleta 1/4 usos y colocación)</v>
          </cell>
          <cell r="D608" t="str">
            <v>m3</v>
          </cell>
        </row>
        <row r="609">
          <cell r="B609">
            <v>10.113</v>
          </cell>
          <cell r="C609" t="str">
            <v>Concreto impermeabilizado 4000 PSI para columnas. elab. en obra. elevaciones h&lt;3.0m (inc. formaleta 1/4 usos y colocación)</v>
          </cell>
          <cell r="D609" t="str">
            <v>m3</v>
          </cell>
        </row>
        <row r="610">
          <cell r="B610">
            <v>10.114000000000001</v>
          </cell>
          <cell r="C610" t="str">
            <v>Concreto impermeabilizado 4000 PSI para columnas. elab. en obra. elevaciones 3.0&lt;h&lt;6.0 m (inc. formaleta 1/4 usos y colocación)</v>
          </cell>
          <cell r="D610" t="str">
            <v>m3</v>
          </cell>
        </row>
        <row r="611">
          <cell r="B611">
            <v>10.1150000000001</v>
          </cell>
          <cell r="C611" t="str">
            <v>Concreto para soporte de tapa de acceso a tanque</v>
          </cell>
          <cell r="D611" t="str">
            <v>m3</v>
          </cell>
        </row>
        <row r="612">
          <cell r="B612">
            <v>10.116</v>
          </cell>
          <cell r="C612" t="str">
            <v>concreto de 3000 psi para caja proteccion tuberia</v>
          </cell>
          <cell r="D612" t="str">
            <v>m3</v>
          </cell>
        </row>
        <row r="613">
          <cell r="B613">
            <v>10.117000000000001</v>
          </cell>
          <cell r="C613" t="str">
            <v>Andenes en concreto de 3000 psi espesor 10cm</v>
          </cell>
          <cell r="D613" t="str">
            <v>m2</v>
          </cell>
        </row>
        <row r="614">
          <cell r="B614">
            <v>10.125999999999999</v>
          </cell>
          <cell r="C614" t="str">
            <v>Filos y dilataciones</v>
          </cell>
          <cell r="D614" t="str">
            <v>m</v>
          </cell>
        </row>
        <row r="615">
          <cell r="B615">
            <v>10.127000000000001</v>
          </cell>
          <cell r="C615" t="str">
            <v>Concreto 1500 PSI para solados</v>
          </cell>
          <cell r="D615" t="str">
            <v>m3</v>
          </cell>
        </row>
        <row r="616">
          <cell r="B616">
            <v>11.01</v>
          </cell>
          <cell r="C616" t="str">
            <v>Placa Circular Cubierta - Pozo Inspección D=1.20m (concreto f'c=21MPa reforz. elab. obra. e=0.20m. inc. arotapa+arobase)</v>
          </cell>
          <cell r="D616" t="str">
            <v>un</v>
          </cell>
        </row>
        <row r="617">
          <cell r="B617">
            <v>11.02</v>
          </cell>
          <cell r="C617" t="str">
            <v>Placa Circular Cubierta - Pozo Inspección D=1.40m (concreto f'c=21MPa reforz. elab. obra. e=0.20m. inc. arotapa+arobase)</v>
          </cell>
          <cell r="D617" t="str">
            <v>un</v>
          </cell>
        </row>
        <row r="618">
          <cell r="B618">
            <v>11.03</v>
          </cell>
          <cell r="C618" t="str">
            <v>Placa Circular Cubierta - Pozo Inspección D=1.50m (concreto f'c=21MPa reforz. elab. obra. e=0.20m. inc. arotapa+arobase)</v>
          </cell>
          <cell r="D618" t="str">
            <v>un</v>
          </cell>
        </row>
        <row r="619">
          <cell r="B619">
            <v>11.04</v>
          </cell>
          <cell r="C619" t="str">
            <v>Cilindro Pozo Inspección D=1.20m (concreto simple f'c =21MPa elab. en obra. e=0.20m. incluye escalera gato var.#6)</v>
          </cell>
          <cell r="D619" t="str">
            <v>un</v>
          </cell>
        </row>
        <row r="620">
          <cell r="B620">
            <v>11.05</v>
          </cell>
          <cell r="C620" t="str">
            <v>Pozo de inspeccion, Cilindro para pozos de D = 1.2 m. Y espesor de  0.25 m.</v>
          </cell>
          <cell r="D620" t="str">
            <v>un</v>
          </cell>
        </row>
        <row r="621">
          <cell r="B621">
            <v>11.06</v>
          </cell>
          <cell r="C621" t="str">
            <v>Cilindro Pozo Inspección D=1.40m (concreto simple f'c =21MPa elab. en obra. e=0.20m. incluye escalera gato var.#6)</v>
          </cell>
          <cell r="D621" t="str">
            <v>un</v>
          </cell>
        </row>
        <row r="622">
          <cell r="B622">
            <v>11.07</v>
          </cell>
          <cell r="C622" t="str">
            <v>Cilindro Pozo Inspección D=1.50m (concreto simple f'c =21MPa elab. en obra. e=0.20m. incluye escalera gato var.#6)</v>
          </cell>
          <cell r="D622" t="str">
            <v>un</v>
          </cell>
        </row>
        <row r="623">
          <cell r="B623">
            <v>11.08</v>
          </cell>
          <cell r="C623" t="str">
            <v>Placa Circular Base - Pozo Inspección D=1.20m (concreto f'c = 28MPa reforz. elab. en obra. e=0.20m)</v>
          </cell>
          <cell r="D623" t="str">
            <v>un</v>
          </cell>
        </row>
        <row r="624">
          <cell r="B624">
            <v>11.09</v>
          </cell>
          <cell r="C624" t="str">
            <v>Placa Circular Base - Pozo Inspección D=1.40m (concreto f'c = 28MPa reforz. elab. en obra. e=0.20m)</v>
          </cell>
          <cell r="D624" t="str">
            <v>m</v>
          </cell>
        </row>
        <row r="625">
          <cell r="B625">
            <v>11.1</v>
          </cell>
          <cell r="C625" t="str">
            <v>Placa Circular Base - Pozo Inspección D=1.50m (concreto f'c = 28MPa reforz. elab. en obra. e=0.20m)</v>
          </cell>
          <cell r="D625" t="str">
            <v>m</v>
          </cell>
        </row>
        <row r="626">
          <cell r="B626">
            <v>11.11</v>
          </cell>
          <cell r="C626" t="str">
            <v>Cañuela pozo de inspección para tuberías entre 8" y 12" (concreto f'c = 28MPa elab. en obra)</v>
          </cell>
          <cell r="D626" t="str">
            <v>m</v>
          </cell>
        </row>
        <row r="627">
          <cell r="B627">
            <v>11.12</v>
          </cell>
          <cell r="C627" t="str">
            <v>Cañuela pozo de inspección para tuberías entre 16" y 24" (concreto f'c = 28MPa elab. en obra)</v>
          </cell>
          <cell r="D627" t="str">
            <v>m</v>
          </cell>
        </row>
        <row r="628">
          <cell r="B628">
            <v>11.13</v>
          </cell>
          <cell r="C628" t="str">
            <v>Cañuela pozo de inspección para tuberías entre 27" y 33" (concreto f'c = 28MPa elab. en obra)</v>
          </cell>
          <cell r="D628" t="str">
            <v>un</v>
          </cell>
        </row>
        <row r="629">
          <cell r="B629">
            <v>11.14</v>
          </cell>
          <cell r="C629" t="str">
            <v>Cañuela pozo de inspección para tuberías entre 36" y 42" (concreto f'c = 28MPa elab. en obra)</v>
          </cell>
          <cell r="D629" t="str">
            <v>un</v>
          </cell>
        </row>
        <row r="630">
          <cell r="B630">
            <v>11.15</v>
          </cell>
          <cell r="C630" t="str">
            <v>Cámara de caída para colectores de 8" a 12" (bajante 8". concreto simple f'c = 21MPa elab. obra)</v>
          </cell>
          <cell r="D630" t="str">
            <v>un</v>
          </cell>
        </row>
        <row r="631">
          <cell r="B631">
            <v>11.16</v>
          </cell>
          <cell r="C631" t="str">
            <v>Cámara de caída para colectores de 14" a 18" (bajante 12". concreto simple f'c = 21MPa elab. obra)</v>
          </cell>
          <cell r="D631" t="str">
            <v>un</v>
          </cell>
        </row>
        <row r="632">
          <cell r="B632">
            <v>11.17</v>
          </cell>
          <cell r="C632" t="str">
            <v>Cámara de caída para colectores de 20" a 30" (bajante 16". concreto simple f'c = 21MPa elab. obra)</v>
          </cell>
          <cell r="D632" t="str">
            <v>m</v>
          </cell>
        </row>
        <row r="633">
          <cell r="B633">
            <v>11.18</v>
          </cell>
          <cell r="C633" t="str">
            <v>Cámara de caída para colectores &gt; 30" a 36" (bajante 20". concreto simple f'c = 21MPa elab. obra)</v>
          </cell>
          <cell r="D633" t="str">
            <v>m</v>
          </cell>
        </row>
        <row r="634">
          <cell r="B634">
            <v>11.19</v>
          </cell>
          <cell r="C634" t="str">
            <v>Caja válvula purga en concreto reforz. con pozo húmedo. L=2.8m x A=1.60m. h=1.80m. e=0.20m (inc. escalera y tapasegur.)</v>
          </cell>
          <cell r="D634" t="str">
            <v>un</v>
          </cell>
        </row>
        <row r="635">
          <cell r="B635">
            <v>11.2</v>
          </cell>
          <cell r="C635" t="str">
            <v>Pozo para válvula de ventosa en concreto reforzado. d=1.60m. h=1.80. e=0.20m (inc. escalera gato y tapa de seguridad)</v>
          </cell>
          <cell r="D635" t="str">
            <v>un</v>
          </cell>
        </row>
        <row r="636">
          <cell r="B636">
            <v>11.21</v>
          </cell>
          <cell r="C636" t="str">
            <v>Suministro e instalación de tapa manhole de seguridad. d=60cm. con bisagra</v>
          </cell>
          <cell r="D636" t="str">
            <v>un</v>
          </cell>
        </row>
        <row r="637">
          <cell r="B637">
            <v>11.22</v>
          </cell>
          <cell r="C637" t="str">
            <v>Caja inspección 0.60x0.60m. mamposteria. h=0.70m . (inc. excavación. formaleta 1/3 usos)</v>
          </cell>
          <cell r="D637" t="str">
            <v>m3</v>
          </cell>
        </row>
        <row r="638">
          <cell r="B638">
            <v>11.23</v>
          </cell>
          <cell r="C638" t="str">
            <v xml:space="preserve">Cilindro para pozo de Inspección Di=1,20 m e=0,25 m (en Mamposteria-Incluye acero escaleras y pañete).  </v>
          </cell>
          <cell r="D638" t="str">
            <v>m</v>
          </cell>
        </row>
        <row r="639">
          <cell r="B639">
            <v>11.24</v>
          </cell>
          <cell r="C639" t="str">
            <v xml:space="preserve">Cono de reducción h=0,50m 1,20*0,*6. </v>
          </cell>
          <cell r="D639" t="str">
            <v>un</v>
          </cell>
        </row>
        <row r="640">
          <cell r="B640">
            <v>11.25</v>
          </cell>
          <cell r="C640" t="str">
            <v>Placa Circular Base - Pozo Inspección Di=1.20m (concreto f'c = 28MPa reforz. elab. en obra. e=0.20m)</v>
          </cell>
          <cell r="D640" t="str">
            <v>un</v>
          </cell>
        </row>
        <row r="641">
          <cell r="B641">
            <v>11.26</v>
          </cell>
          <cell r="C641" t="str">
            <v>Placa Circular Cubierta - Pozo Inspección De=1.2 m (concreto f'c=21MPa reforz. elab. obra. e=0.20m. inc. arotapa+arobase)</v>
          </cell>
          <cell r="D641" t="str">
            <v>un</v>
          </cell>
        </row>
        <row r="642">
          <cell r="B642">
            <v>11.27</v>
          </cell>
          <cell r="C642" t="str">
            <v>Placa Circular Cubierta - Pozo Inspección De=1.7 m (concreto f'c=21MPa reforz. elab. obra. e=0.25m. inc. arotapa+arobase)</v>
          </cell>
          <cell r="D642" t="str">
            <v>un</v>
          </cell>
        </row>
        <row r="643">
          <cell r="B643">
            <v>11.28</v>
          </cell>
          <cell r="C643" t="str">
            <v xml:space="preserve">Cilindro para pozo de Inspección Di= 1,20 m e=0,37 m (en Mamposteria-Incluye acero escaleras y pañete).  </v>
          </cell>
          <cell r="D643" t="str">
            <v>un</v>
          </cell>
        </row>
        <row r="644">
          <cell r="B644">
            <v>11.29</v>
          </cell>
          <cell r="C644" t="str">
            <v>Cámara de Caída Tubo de 8"</v>
          </cell>
          <cell r="D644" t="str">
            <v>m</v>
          </cell>
        </row>
        <row r="645">
          <cell r="B645">
            <v>11.3</v>
          </cell>
          <cell r="C645" t="str">
            <v>Cámara de Caída Tubo de 10"</v>
          </cell>
          <cell r="D645" t="str">
            <v>m</v>
          </cell>
        </row>
        <row r="646">
          <cell r="B646">
            <v>11.31</v>
          </cell>
          <cell r="C646" t="str">
            <v>Cámara de Caída Tubo de 12"</v>
          </cell>
          <cell r="D646" t="str">
            <v>m</v>
          </cell>
        </row>
        <row r="647">
          <cell r="B647">
            <v>11.32</v>
          </cell>
          <cell r="C647" t="str">
            <v>Cámara de Caída Tubo de 14"</v>
          </cell>
          <cell r="D647" t="str">
            <v>m</v>
          </cell>
        </row>
        <row r="648">
          <cell r="B648">
            <v>11.33</v>
          </cell>
          <cell r="C648" t="str">
            <v>Cámara de Caída Tubo de 16"</v>
          </cell>
          <cell r="D648" t="str">
            <v>m</v>
          </cell>
        </row>
        <row r="649">
          <cell r="B649">
            <v>11.34</v>
          </cell>
          <cell r="C649" t="str">
            <v>Cámara de Caída Tubo de 18"</v>
          </cell>
          <cell r="D649" t="str">
            <v>m</v>
          </cell>
        </row>
        <row r="650">
          <cell r="B650">
            <v>11.35</v>
          </cell>
          <cell r="C650" t="str">
            <v>Cámara de Caída Tubo de 20"</v>
          </cell>
          <cell r="D650" t="str">
            <v>m</v>
          </cell>
        </row>
        <row r="651">
          <cell r="B651">
            <v>12.01</v>
          </cell>
          <cell r="C651" t="str">
            <v>Sumidero aguas lluvias en concreto 3000PSI reforzado elab. obra. e=0.20m. sec 0.5*0.6m. rejilla en perfil U 3x1.1/2x1/4"</v>
          </cell>
          <cell r="D651" t="str">
            <v>m3</v>
          </cell>
        </row>
        <row r="652">
          <cell r="B652">
            <v>12.02</v>
          </cell>
          <cell r="C652" t="str">
            <v>Sumidero aguas lluvias en concreto 3000PSI reforzado elab. obra.e=0.20m. sec 1.0*1.0m. rejilla en perfil U 3x1.1/2x1/4"</v>
          </cell>
          <cell r="D652" t="str">
            <v>m3</v>
          </cell>
        </row>
        <row r="653">
          <cell r="B653">
            <v>13.01</v>
          </cell>
          <cell r="C653" t="str">
            <v>Construccion cabezal descarga concreto reforzado 3500 PSI. muros. cuerpo. aletas y disip.energia e=0.25m. tub. 8" a 20"</v>
          </cell>
          <cell r="D653" t="str">
            <v>m3</v>
          </cell>
        </row>
        <row r="654">
          <cell r="B654">
            <v>13.02</v>
          </cell>
          <cell r="C654" t="str">
            <v>Construccion cabezal descarga concreto reforzado 3500 PSI. muros. cuerpo. aletas y disip.energia e=0.25m. tub. 24" a 39"</v>
          </cell>
          <cell r="D654" t="str">
            <v>m3</v>
          </cell>
        </row>
        <row r="655">
          <cell r="B655">
            <v>13.03</v>
          </cell>
          <cell r="C655" t="str">
            <v>Construccion cabezal descarga concreto reforzado 3500 PSI. muros. cuerpo. aletas y disip.energia e=0.25m. tub. 42" a 60"</v>
          </cell>
          <cell r="D655" t="str">
            <v>m3</v>
          </cell>
        </row>
        <row r="656">
          <cell r="B656">
            <v>13.04</v>
          </cell>
          <cell r="C656" t="str">
            <v>Construccion cabezal descarga concreto reforzado 3000 PSI. muros. cuerpo. aletas y disip.energia e=0.20m. tub. 42" a 60"</v>
          </cell>
          <cell r="D656" t="str">
            <v>un</v>
          </cell>
        </row>
        <row r="657">
          <cell r="B657">
            <v>14.01</v>
          </cell>
          <cell r="C657" t="str">
            <v>Suministro e instalación de antracita malla 8-12 para medio filtrante</v>
          </cell>
          <cell r="D657" t="str">
            <v>m3</v>
          </cell>
        </row>
        <row r="658">
          <cell r="B658">
            <v>14.02</v>
          </cell>
          <cell r="C658" t="str">
            <v>Suministro e instalación de arena seleccionada. malla 30 - 40</v>
          </cell>
          <cell r="D658" t="str">
            <v>m3</v>
          </cell>
        </row>
        <row r="659">
          <cell r="B659">
            <v>14.03</v>
          </cell>
          <cell r="C659" t="str">
            <v>Suministro e instalación de gravilla seleccionada malla 10 - 12 para medio filtrante</v>
          </cell>
          <cell r="D659" t="str">
            <v>m3</v>
          </cell>
        </row>
        <row r="660">
          <cell r="B660">
            <v>14.04</v>
          </cell>
          <cell r="C660" t="str">
            <v>Suministro e instalación de gravilla seleccionada malla 8 - 10 para medio filtrante</v>
          </cell>
          <cell r="D660" t="str">
            <v>m3</v>
          </cell>
        </row>
        <row r="661">
          <cell r="B661">
            <v>14.05</v>
          </cell>
          <cell r="C661" t="str">
            <v>Suministro e instalación de gravilla seleccionada malla 4 - 8 para medio filtrante</v>
          </cell>
          <cell r="D661" t="str">
            <v>m3</v>
          </cell>
        </row>
        <row r="662">
          <cell r="B662">
            <v>14.06</v>
          </cell>
          <cell r="C662" t="str">
            <v>Suministro e instalación de gravilla seleccionada malla 2 - 4 (1/2") para medio filtrante</v>
          </cell>
          <cell r="D662" t="str">
            <v>m3</v>
          </cell>
        </row>
        <row r="663">
          <cell r="B663">
            <v>14.07</v>
          </cell>
          <cell r="C663" t="str">
            <v>Suministro e instalación de gravilla seleccionada 1/2" - 3/4" para medio filtrante</v>
          </cell>
          <cell r="D663" t="str">
            <v>m3</v>
          </cell>
        </row>
        <row r="664">
          <cell r="B664">
            <v>14.08</v>
          </cell>
          <cell r="C664" t="str">
            <v>Suministro e instalación de gravilla seleccionada 3/4" - 1" para medio filtrante</v>
          </cell>
          <cell r="D664" t="str">
            <v>m3</v>
          </cell>
        </row>
        <row r="665">
          <cell r="B665">
            <v>14.09</v>
          </cell>
          <cell r="C665" t="str">
            <v>Suministro e instalación de grava seleccionada 1" - 2" para medio filtrante</v>
          </cell>
          <cell r="D665" t="str">
            <v>m3</v>
          </cell>
        </row>
        <row r="666">
          <cell r="B666">
            <v>14.1</v>
          </cell>
          <cell r="C666" t="str">
            <v>Suministro e instalación de Reja de cribado medio de 1,04x0,3m. Platinas de acero inoxidable de 1.5"x3/8" por 1.04 m separadas 3.0 cm</v>
          </cell>
          <cell r="D666" t="str">
            <v>un</v>
          </cell>
        </row>
        <row r="667">
          <cell r="B667">
            <v>14.11</v>
          </cell>
          <cell r="C667" t="str">
            <v>Suministro e instalación reja de cribado fino de 1,04x0,3m. Platinas de acero inoxidable de 1.5"x3/8" por 1.04 m separadas 1.0 cm</v>
          </cell>
          <cell r="D667" t="str">
            <v>un</v>
          </cell>
        </row>
        <row r="668">
          <cell r="B668">
            <v>14.12</v>
          </cell>
          <cell r="C668" t="str">
            <v>Lámina vertedero sutro Incluye guía metálica para apoyar la lámina 2.5 cm dentro del concreto</v>
          </cell>
          <cell r="D668" t="str">
            <v>un</v>
          </cell>
        </row>
        <row r="669">
          <cell r="B669">
            <v>14.13</v>
          </cell>
          <cell r="C669" t="str">
            <v>Suministro e instalación de arena seleccionada. GRUESA</v>
          </cell>
          <cell r="D669" t="str">
            <v>m3</v>
          </cell>
        </row>
        <row r="670">
          <cell r="B670">
            <v>14.14</v>
          </cell>
          <cell r="C670" t="str">
            <v>Compuerta en PRFV para el retiro de lodos de 1,55x1,55 con espesor de 5 cm inlcuye canal de lamina en Acero inoxidable</v>
          </cell>
          <cell r="D670" t="str">
            <v>un</v>
          </cell>
        </row>
        <row r="671">
          <cell r="B671">
            <v>14.15</v>
          </cell>
          <cell r="C671" t="str">
            <v>Suministro e instalacion canaleta Diente Sierra</v>
          </cell>
          <cell r="D671" t="str">
            <v>m</v>
          </cell>
        </row>
        <row r="672">
          <cell r="B672">
            <v>14.16</v>
          </cell>
          <cell r="C672" t="str">
            <v>Suministro e instalacion Cajas plasticas</v>
          </cell>
          <cell r="D672" t="str">
            <v>un</v>
          </cell>
        </row>
        <row r="673">
          <cell r="B673">
            <v>14.17</v>
          </cell>
          <cell r="C673" t="str">
            <v>Suministro e instalacion de Tapas de 70cm de diametro</v>
          </cell>
          <cell r="D673" t="str">
            <v>un</v>
          </cell>
        </row>
        <row r="674">
          <cell r="B674">
            <v>14.18</v>
          </cell>
          <cell r="C674" t="str">
            <v>Suministro e instalacion de Canaleta para inversion flujo</v>
          </cell>
          <cell r="D674" t="str">
            <v>m</v>
          </cell>
        </row>
        <row r="675">
          <cell r="B675">
            <v>14.19</v>
          </cell>
          <cell r="C675"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675" t="str">
            <v>m</v>
          </cell>
        </row>
        <row r="676">
          <cell r="B676">
            <v>15.01</v>
          </cell>
          <cell r="C676" t="str">
            <v>Montaje de andamios para acceso a tanque elevado y trabajo en altura. h&gt;20m (2 torres x 16 secciones)</v>
          </cell>
          <cell r="D676" t="str">
            <v>m2</v>
          </cell>
        </row>
        <row r="677">
          <cell r="B677">
            <v>15.02</v>
          </cell>
          <cell r="C677" t="str">
            <v>Escalera tipo gato tanq.elev. (parales ang.2+1/2"x1/4". paso c/0.30m tub3/4". platin.arc.2"x1/4". 6platin.1+1/4"x3/16")</v>
          </cell>
          <cell r="D677" t="str">
            <v>hr</v>
          </cell>
        </row>
        <row r="678">
          <cell r="B678">
            <v>15.03</v>
          </cell>
          <cell r="C678" t="str">
            <v>Suministro y aplicación de membrana a base de PVC plastificado y reforz. c/armadura de poliéster (contacto agua potable)</v>
          </cell>
          <cell r="D678" t="str">
            <v>hr</v>
          </cell>
        </row>
        <row r="679">
          <cell r="B679">
            <v>16.010000000000002</v>
          </cell>
          <cell r="C679" t="str">
            <v>Muro en ladrillo prensado a la vista tipo Santafé 0.12</v>
          </cell>
          <cell r="D679" t="str">
            <v>m2</v>
          </cell>
        </row>
        <row r="680">
          <cell r="B680">
            <v>16.020000000000003</v>
          </cell>
          <cell r="C680" t="str">
            <v>Módulo en malla eslabonada con tubo galvanizado de 2" c/2.5m. incluye tapas. ángulos y platinas.</v>
          </cell>
          <cell r="D680" t="str">
            <v>m3</v>
          </cell>
        </row>
        <row r="681">
          <cell r="B681">
            <v>16.030000000000005</v>
          </cell>
          <cell r="C681" t="str">
            <v>Alfajía en concreto de 3000 PSI. a=0.20m. e=0.07m. incluye refuerzo long. 2D1/2" + flejes D3/8"</v>
          </cell>
          <cell r="D681" t="str">
            <v>m2</v>
          </cell>
        </row>
        <row r="682">
          <cell r="B682">
            <v>16.07</v>
          </cell>
          <cell r="C682" t="str">
            <v>Teja termoacústica (incluye suministro e instalación)</v>
          </cell>
          <cell r="D682" t="str">
            <v>m2</v>
          </cell>
        </row>
        <row r="683">
          <cell r="B683">
            <v>16.059999999999999</v>
          </cell>
          <cell r="C683" t="str">
            <v>Columnetas (0,15x 0,15)</v>
          </cell>
          <cell r="D683" t="str">
            <v>m</v>
          </cell>
        </row>
        <row r="684">
          <cell r="B684">
            <v>16.16</v>
          </cell>
          <cell r="C684" t="str">
            <v>Suministro e Instalacion de Ventana en madera con persiana en celosia de aluminio anodizado color natural (vidrio crudo de 4 mm) tipo V-1, V-2, V-3 y V-4</v>
          </cell>
          <cell r="D684" t="str">
            <v>m2</v>
          </cell>
        </row>
        <row r="685">
          <cell r="B685">
            <v>16.309999999999999</v>
          </cell>
          <cell r="C685" t="str">
            <v>Suministro e Instalacion Puerta tipo P-1(0.98x2.10 mts)</v>
          </cell>
          <cell r="D685" t="str">
            <v>un</v>
          </cell>
        </row>
        <row r="686">
          <cell r="B686">
            <v>16.32</v>
          </cell>
          <cell r="C686" t="str">
            <v>Suministro e Instalacion Puerta tipo P-2(1,02x2.10 mts)</v>
          </cell>
          <cell r="D686" t="str">
            <v>un</v>
          </cell>
        </row>
        <row r="687">
          <cell r="B687">
            <v>16.329999999999998</v>
          </cell>
          <cell r="C687" t="str">
            <v>Suministro e Instalacion Puerta tipo P-3(0.77x2.10 mts)</v>
          </cell>
          <cell r="D687" t="str">
            <v>un</v>
          </cell>
        </row>
        <row r="688">
          <cell r="B688">
            <v>16.34</v>
          </cell>
          <cell r="C688" t="str">
            <v>Suministro e Instalacion Puerta tipo P-4(0.65x2.10 mts)</v>
          </cell>
          <cell r="D688" t="str">
            <v>un</v>
          </cell>
        </row>
        <row r="689">
          <cell r="B689">
            <v>16.14</v>
          </cell>
          <cell r="C689" t="str">
            <v>Vertedero Sutro</v>
          </cell>
          <cell r="D689" t="str">
            <v>un</v>
          </cell>
        </row>
        <row r="690">
          <cell r="B690">
            <v>16.190000000000001</v>
          </cell>
          <cell r="C690" t="str">
            <v>Suministro e instalacion de Aparato Sanitario</v>
          </cell>
          <cell r="D690" t="str">
            <v>un</v>
          </cell>
        </row>
        <row r="691">
          <cell r="B691">
            <v>16.2</v>
          </cell>
          <cell r="C691" t="str">
            <v>Suministro e instalacion Lavamanos (incluye griferia)</v>
          </cell>
          <cell r="D691" t="str">
            <v>un</v>
          </cell>
        </row>
        <row r="692">
          <cell r="B692">
            <v>16.23</v>
          </cell>
          <cell r="C692" t="str">
            <v>Suministro e instalacion Incrustaciones</v>
          </cell>
          <cell r="D692" t="str">
            <v>un</v>
          </cell>
        </row>
        <row r="693">
          <cell r="B693">
            <v>16.25</v>
          </cell>
          <cell r="C693" t="str">
            <v>Suministro e instalacion de Piso en tableta de gres</v>
          </cell>
          <cell r="D693" t="str">
            <v>m2</v>
          </cell>
        </row>
        <row r="694">
          <cell r="B694">
            <v>16.260000000000002</v>
          </cell>
          <cell r="C694" t="str">
            <v>Suministro e instalacion de Piso en ceramica blanca</v>
          </cell>
          <cell r="D694" t="str">
            <v>m2</v>
          </cell>
        </row>
        <row r="695">
          <cell r="B695">
            <v>16.27</v>
          </cell>
          <cell r="C695" t="str">
            <v>Suministro e instalacion de Guardaescoba</v>
          </cell>
          <cell r="D695" t="str">
            <v>m</v>
          </cell>
        </row>
        <row r="696">
          <cell r="B696">
            <v>16.28</v>
          </cell>
          <cell r="C696" t="str">
            <v>Enchape en tableta porcelana para baños laboratorios</v>
          </cell>
          <cell r="D696" t="str">
            <v>m2</v>
          </cell>
        </row>
        <row r="697">
          <cell r="B697">
            <v>16.29</v>
          </cell>
          <cell r="C697" t="str">
            <v>Suministro e instalación Win Plastico</v>
          </cell>
          <cell r="D697" t="str">
            <v>m</v>
          </cell>
        </row>
        <row r="698">
          <cell r="B698">
            <v>16.3</v>
          </cell>
          <cell r="C698" t="str">
            <v>Pintura de muros</v>
          </cell>
          <cell r="D698" t="str">
            <v>m2</v>
          </cell>
        </row>
        <row r="699">
          <cell r="B699">
            <v>16.170000000000002</v>
          </cell>
          <cell r="C699" t="str">
            <v>Afinado de Pisos</v>
          </cell>
          <cell r="D699" t="str">
            <v>m2</v>
          </cell>
        </row>
        <row r="700">
          <cell r="B700">
            <v>16.350000000000001</v>
          </cell>
          <cell r="C700" t="str">
            <v>Ladrillo tolete con agujeros</v>
          </cell>
          <cell r="D700" t="str">
            <v>m2</v>
          </cell>
        </row>
        <row r="701">
          <cell r="B701">
            <v>16.36</v>
          </cell>
          <cell r="C701" t="str">
            <v>Pasarela metalica para acceso a compuerta, angulo perimetral 1 1/2"x1/8con malla metalica m2</v>
          </cell>
          <cell r="D701" t="str">
            <v>m</v>
          </cell>
        </row>
        <row r="702">
          <cell r="B702">
            <v>16.37</v>
          </cell>
          <cell r="C702" t="str">
            <v>Ladrillo recocido</v>
          </cell>
          <cell r="D702" t="str">
            <v>m2</v>
          </cell>
        </row>
        <row r="703">
          <cell r="B703">
            <v>16.38</v>
          </cell>
          <cell r="C703" t="str">
            <v>CANALETA METALICA ACESCO</v>
          </cell>
          <cell r="D703" t="str">
            <v>m2</v>
          </cell>
        </row>
        <row r="704">
          <cell r="B704">
            <v>16.39</v>
          </cell>
          <cell r="C704" t="str">
            <v>Suministro e Instalación cercha metálica para cubierta en ángulo 1/2"x1/2"x3/16"</v>
          </cell>
          <cell r="D704" t="str">
            <v>m</v>
          </cell>
        </row>
        <row r="705">
          <cell r="B705">
            <v>17.010000000000002</v>
          </cell>
          <cell r="C705" t="str">
            <v>Manejo de aguas en excavaciones. (incluye una motobomba de 3")</v>
          </cell>
          <cell r="D705" t="str">
            <v>un</v>
          </cell>
        </row>
        <row r="706">
          <cell r="B706">
            <v>17.02</v>
          </cell>
          <cell r="C706" t="str">
            <v>Manejo de aguas en excavaciones. (incluye 2 motobombas de 2")</v>
          </cell>
          <cell r="D706" t="str">
            <v>m3</v>
          </cell>
        </row>
        <row r="707">
          <cell r="B707">
            <v>17.03</v>
          </cell>
          <cell r="C707" t="str">
            <v>Manejo de aguas en excavaciones. (incluye 2 motobombas 3". y 2 motobombas 4")</v>
          </cell>
          <cell r="D707" t="str">
            <v>kg</v>
          </cell>
        </row>
        <row r="708">
          <cell r="B708">
            <v>17.04</v>
          </cell>
          <cell r="C708" t="str">
            <v>Gavión en malla triple torsión cal. 12. incluye llenado</v>
          </cell>
          <cell r="D708" t="str">
            <v>kg</v>
          </cell>
        </row>
        <row r="709">
          <cell r="B709">
            <v>17.05</v>
          </cell>
          <cell r="C709" t="str">
            <v>Lechos de secado de lodos</v>
          </cell>
          <cell r="D709" t="str">
            <v>kg</v>
          </cell>
        </row>
        <row r="710">
          <cell r="B710">
            <v>17.059999999999999</v>
          </cell>
          <cell r="C710" t="str">
            <v>Suministro e instalación de geomembrana</v>
          </cell>
          <cell r="D710" t="str">
            <v>m2</v>
          </cell>
        </row>
        <row r="711">
          <cell r="B711">
            <v>17.07</v>
          </cell>
          <cell r="C711" t="str">
            <v>Iluminación</v>
          </cell>
          <cell r="D711" t="str">
            <v>kg</v>
          </cell>
        </row>
        <row r="712">
          <cell r="B712">
            <v>17.079999999999998</v>
          </cell>
          <cell r="C712" t="str">
            <v>BOX COULVERT CONCRETO DE 3000 PSI</v>
          </cell>
          <cell r="D712" t="str">
            <v>kg</v>
          </cell>
        </row>
        <row r="713">
          <cell r="B713">
            <v>17.09</v>
          </cell>
          <cell r="C713" t="str">
            <v>Suministro e instalacion de ladrillo vitrificado</v>
          </cell>
          <cell r="D713" t="str">
            <v>m2</v>
          </cell>
        </row>
        <row r="714">
          <cell r="B714">
            <v>17.12</v>
          </cell>
          <cell r="C714" t="str">
            <v>Aseo General del Edificio</v>
          </cell>
          <cell r="D714" t="str">
            <v>Gl</v>
          </cell>
        </row>
        <row r="715">
          <cell r="B715">
            <v>17.13</v>
          </cell>
          <cell r="C715" t="str">
            <v>Filtro Frances</v>
          </cell>
          <cell r="D715" t="str">
            <v>ml</v>
          </cell>
        </row>
        <row r="716">
          <cell r="B716">
            <v>17.14</v>
          </cell>
          <cell r="C716" t="str">
            <v>Suministro e instalacion de Angulo 2"X 1/8"</v>
          </cell>
          <cell r="D716" t="str">
            <v>m</v>
          </cell>
        </row>
        <row r="717">
          <cell r="B717">
            <v>17.149999999999999</v>
          </cell>
          <cell r="C717" t="str">
            <v xml:space="preserve">Tapa removible </v>
          </cell>
          <cell r="D717" t="str">
            <v>m2</v>
          </cell>
        </row>
        <row r="718">
          <cell r="B718">
            <v>17.16</v>
          </cell>
          <cell r="C718" t="str">
            <v>Bafle  en madera de cedro macho 1.86x0,05x0,5m con manija metálica</v>
          </cell>
          <cell r="D718" t="str">
            <v>un</v>
          </cell>
        </row>
        <row r="719">
          <cell r="B719">
            <v>17.170000000000002</v>
          </cell>
          <cell r="C719" t="str">
            <v>Escalera tipo gato en hierro liso Ø1"</v>
          </cell>
          <cell r="D719" t="str">
            <v>paso</v>
          </cell>
        </row>
        <row r="720">
          <cell r="B720">
            <v>17.18</v>
          </cell>
          <cell r="C720"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720" t="str">
            <v>m</v>
          </cell>
        </row>
        <row r="721">
          <cell r="B721">
            <v>17.190000000000001</v>
          </cell>
          <cell r="C721" t="str">
            <v xml:space="preserve">Suministro e instalaciòn de Tapa de lámina alfajor de aluminio de 3mm de espesor para bocas de acceso (Ø0.60m) en losa de cubierta </v>
          </cell>
          <cell r="D721" t="str">
            <v>un</v>
          </cell>
        </row>
        <row r="722">
          <cell r="B722">
            <v>17.2</v>
          </cell>
          <cell r="C722" t="str">
            <v>Suministro e instalación de reglilla de aforo</v>
          </cell>
          <cell r="D722" t="str">
            <v>un</v>
          </cell>
        </row>
        <row r="723">
          <cell r="B723">
            <v>18.010000000000002</v>
          </cell>
          <cell r="C723" t="str">
            <v>Acero de refuerzo 60.000 PSI (incluye amarre y figuración)</v>
          </cell>
          <cell r="D723" t="str">
            <v>kg</v>
          </cell>
        </row>
        <row r="724">
          <cell r="B724">
            <v>18.02</v>
          </cell>
          <cell r="C724" t="str">
            <v>Acero de refuerzo 60.000 PSI. (incluye amarre y figuración)</v>
          </cell>
          <cell r="D724" t="str">
            <v>kg</v>
          </cell>
        </row>
        <row r="725">
          <cell r="B725">
            <v>18.03</v>
          </cell>
          <cell r="C725" t="str">
            <v>Acero de refuerzo 60.000 PSI. elevaciones 3.0&lt;h&lt;6.0m (incluye amarre y figuración)</v>
          </cell>
          <cell r="D725" t="str">
            <v>m3</v>
          </cell>
        </row>
        <row r="726">
          <cell r="B726">
            <v>18.04</v>
          </cell>
          <cell r="C726" t="str">
            <v>Acero de refuerzo 60.000 PSI. elevaciones 6.0&lt;h&lt;12.0m (incluye amarre y figuración)</v>
          </cell>
          <cell r="D726" t="str">
            <v>m3</v>
          </cell>
        </row>
        <row r="727">
          <cell r="B727">
            <v>18.05</v>
          </cell>
          <cell r="C727" t="str">
            <v>Acero de refuerzo 60.000 PSI. elevaciones 12.0&lt;h&lt;18.0m (incluye amarre y figuración)</v>
          </cell>
          <cell r="D727" t="str">
            <v>m3</v>
          </cell>
        </row>
        <row r="728">
          <cell r="B728">
            <v>18.060000000000002</v>
          </cell>
          <cell r="C728" t="str">
            <v>Acero de refuerzo 60.000 PSI. elevaciones 18.0&lt;h&lt;24.0m (incluye amarre y figuración)</v>
          </cell>
          <cell r="D728" t="str">
            <v>m3</v>
          </cell>
        </row>
        <row r="729">
          <cell r="B729">
            <v>18.070000000000004</v>
          </cell>
          <cell r="C729" t="str">
            <v>Fabricación. transporte. montaje y pintura de estructura metálica en acero estructural ASTM A-36</v>
          </cell>
          <cell r="D729" t="str">
            <v>m3</v>
          </cell>
        </row>
        <row r="730">
          <cell r="B730">
            <v>18.079999999999998</v>
          </cell>
          <cell r="C730" t="str">
            <v>Suministro e instalacion de malla electrosoldada</v>
          </cell>
          <cell r="D730" t="str">
            <v>m2</v>
          </cell>
        </row>
        <row r="731">
          <cell r="B731">
            <v>19.010000000000002</v>
          </cell>
          <cell r="C731" t="str">
            <v>Levantamiento topográfico redes de acueducto y alcantarillado para actualiz. de catastro (inc. planos récord y
formatos)</v>
          </cell>
          <cell r="D731" t="str">
            <v>m3</v>
          </cell>
        </row>
        <row r="732">
          <cell r="B732">
            <v>19.03</v>
          </cell>
          <cell r="C732" t="str">
            <v>Puntos Hidraulicos</v>
          </cell>
          <cell r="D732" t="str">
            <v>un</v>
          </cell>
        </row>
        <row r="733">
          <cell r="B733">
            <v>19.04</v>
          </cell>
          <cell r="C733" t="str">
            <v>Puntos Sanitarios</v>
          </cell>
          <cell r="D733" t="str">
            <v>un</v>
          </cell>
        </row>
        <row r="734">
          <cell r="B734">
            <v>56.8</v>
          </cell>
          <cell r="C734" t="str">
            <v>Concreto ciclópeo (60% concreto simple 3000 PSI + 40% piedra media zonga. incluye colocación)</v>
          </cell>
          <cell r="D734" t="str">
            <v>m3</v>
          </cell>
        </row>
        <row r="735">
          <cell r="B735">
            <v>56.9</v>
          </cell>
          <cell r="C735" t="str">
            <v>Concreto simple 2000 PSI</v>
          </cell>
          <cell r="D735" t="str">
            <v>m3</v>
          </cell>
        </row>
        <row r="736">
          <cell r="B736">
            <v>57</v>
          </cell>
          <cell r="C736" t="str">
            <v>Concreto simple 2500 PSI</v>
          </cell>
          <cell r="D736" t="str">
            <v>m3</v>
          </cell>
        </row>
        <row r="737">
          <cell r="B737">
            <v>57.1</v>
          </cell>
          <cell r="C737" t="str">
            <v>Concreto simple 3000 PSI</v>
          </cell>
          <cell r="D737" t="str">
            <v>m3</v>
          </cell>
        </row>
        <row r="738">
          <cell r="B738">
            <v>57.2</v>
          </cell>
          <cell r="C738" t="str">
            <v>concreto de 4000 psi</v>
          </cell>
          <cell r="D738" t="str">
            <v>m3</v>
          </cell>
        </row>
        <row r="739">
          <cell r="B739">
            <v>57.3</v>
          </cell>
          <cell r="C739" t="str">
            <v>Concreto impermeabilizado 3000 PSI</v>
          </cell>
          <cell r="D739" t="str">
            <v>m3</v>
          </cell>
        </row>
        <row r="740">
          <cell r="B740">
            <v>57.4</v>
          </cell>
          <cell r="C740" t="str">
            <v>Mortero 1:3 impermeabilizado</v>
          </cell>
          <cell r="D740" t="str">
            <v>m3</v>
          </cell>
        </row>
        <row r="741">
          <cell r="B741">
            <v>57.5</v>
          </cell>
          <cell r="C741" t="str">
            <v>Mortero 1:3</v>
          </cell>
          <cell r="D741" t="str">
            <v>m2</v>
          </cell>
        </row>
        <row r="742">
          <cell r="B742">
            <v>57.6</v>
          </cell>
          <cell r="C742" t="str">
            <v>Mortero 1:5 para pega</v>
          </cell>
        </row>
        <row r="743">
          <cell r="B743">
            <v>57.7</v>
          </cell>
          <cell r="C743" t="str">
            <v>Concreto simple 4000 PSI</v>
          </cell>
        </row>
        <row r="744">
          <cell r="B744">
            <v>57.8</v>
          </cell>
          <cell r="C744" t="str">
            <v>Concreto simple 3500 PSI</v>
          </cell>
        </row>
        <row r="745">
          <cell r="B745">
            <v>57.9</v>
          </cell>
          <cell r="C745" t="str">
            <v>Concreto impermeabilizado 3500 PSI</v>
          </cell>
        </row>
        <row r="746">
          <cell r="B746">
            <v>58</v>
          </cell>
          <cell r="C746" t="str">
            <v>Concreto impermeabilizado 4000 PSI</v>
          </cell>
        </row>
        <row r="747">
          <cell r="B747">
            <v>58.1</v>
          </cell>
          <cell r="C747" t="str">
            <v>Caseta en bloque No. 5 para estación reguladora de caudal</v>
          </cell>
        </row>
        <row r="748">
          <cell r="B748">
            <v>58.099999999999902</v>
          </cell>
        </row>
        <row r="749">
          <cell r="B749">
            <v>58.199999999999903</v>
          </cell>
        </row>
        <row r="750">
          <cell r="B750">
            <v>58.299999999999898</v>
          </cell>
        </row>
        <row r="751">
          <cell r="B751">
            <v>58.399999999999899</v>
          </cell>
        </row>
        <row r="752">
          <cell r="B752">
            <v>58.499999999999901</v>
          </cell>
        </row>
        <row r="753">
          <cell r="B753">
            <v>58.599999999999902</v>
          </cell>
        </row>
        <row r="754">
          <cell r="B754">
            <v>58.699999999999903</v>
          </cell>
        </row>
        <row r="755">
          <cell r="B755">
            <v>58.799999999999898</v>
          </cell>
        </row>
        <row r="756">
          <cell r="B756">
            <v>58.899999999999899</v>
          </cell>
        </row>
        <row r="757">
          <cell r="B757">
            <v>58.999999999999901</v>
          </cell>
        </row>
        <row r="758">
          <cell r="B758">
            <v>59.099999999999902</v>
          </cell>
        </row>
        <row r="759">
          <cell r="B759">
            <v>59.199999999999903</v>
          </cell>
        </row>
        <row r="760">
          <cell r="B760">
            <v>59.299999999999898</v>
          </cell>
        </row>
        <row r="761">
          <cell r="B761">
            <v>59.399999999999899</v>
          </cell>
        </row>
        <row r="762">
          <cell r="B762">
            <v>59.499999999999901</v>
          </cell>
        </row>
        <row r="763">
          <cell r="B763">
            <v>59.599999999999902</v>
          </cell>
        </row>
        <row r="764">
          <cell r="B764">
            <v>59.699999999999903</v>
          </cell>
        </row>
        <row r="765">
          <cell r="B765">
            <v>59.799999999999898</v>
          </cell>
        </row>
        <row r="766">
          <cell r="B766">
            <v>59.899999999999899</v>
          </cell>
        </row>
        <row r="767">
          <cell r="C767" t="str">
            <v>CAPITULOS</v>
          </cell>
        </row>
        <row r="768">
          <cell r="B768">
            <v>1</v>
          </cell>
          <cell r="C768" t="str">
            <v>PRELIMINARES</v>
          </cell>
        </row>
        <row r="769">
          <cell r="B769">
            <v>2</v>
          </cell>
          <cell r="C769" t="str">
            <v>EXCAVACIONES</v>
          </cell>
        </row>
        <row r="770">
          <cell r="B770">
            <v>3</v>
          </cell>
          <cell r="C770" t="str">
            <v>RELLENOS</v>
          </cell>
        </row>
        <row r="771">
          <cell r="B771">
            <v>4</v>
          </cell>
          <cell r="C771" t="str">
            <v>DEMOLICIONES</v>
          </cell>
        </row>
        <row r="772">
          <cell r="B772">
            <v>5</v>
          </cell>
          <cell r="C772" t="str">
            <v>PAVIMENTOS</v>
          </cell>
        </row>
        <row r="773">
          <cell r="B773">
            <v>6</v>
          </cell>
          <cell r="C773" t="str">
            <v>TUBERIA Y ACCESORIOS ALCANTARILLADO</v>
          </cell>
        </row>
        <row r="774">
          <cell r="B774">
            <v>7</v>
          </cell>
          <cell r="C774" t="str">
            <v>DOMICILIARIAS ALCANTARILLADO</v>
          </cell>
        </row>
        <row r="775">
          <cell r="B775">
            <v>8</v>
          </cell>
          <cell r="C775" t="str">
            <v>TUBERÍA Y ACCESORIOS ACUEDUCTO</v>
          </cell>
        </row>
        <row r="776">
          <cell r="B776">
            <v>9</v>
          </cell>
          <cell r="C776" t="str">
            <v>DOMICILIARIAS ACUEDUCTO</v>
          </cell>
        </row>
        <row r="777">
          <cell r="B777">
            <v>10</v>
          </cell>
          <cell r="C777" t="str">
            <v>CONCRETOS Y MORTEROS</v>
          </cell>
        </row>
        <row r="778">
          <cell r="B778">
            <v>11</v>
          </cell>
          <cell r="C778" t="str">
            <v>POZOS DE INSPECCIÓN</v>
          </cell>
        </row>
        <row r="779">
          <cell r="B779">
            <v>12</v>
          </cell>
          <cell r="C779" t="str">
            <v>SUMIDEROS</v>
          </cell>
        </row>
        <row r="780">
          <cell r="B780">
            <v>13</v>
          </cell>
          <cell r="C780" t="str">
            <v>CABEZALES DE DESCARGA</v>
          </cell>
        </row>
        <row r="781">
          <cell r="B781">
            <v>14</v>
          </cell>
          <cell r="C781" t="str">
            <v>PLANTA DE TRATAMIENTO</v>
          </cell>
        </row>
        <row r="782">
          <cell r="B782">
            <v>15</v>
          </cell>
          <cell r="C782" t="str">
            <v>TANQUE DE ALMACENAMIENTO</v>
          </cell>
        </row>
        <row r="783">
          <cell r="B783">
            <v>16</v>
          </cell>
          <cell r="C783" t="str">
            <v>OBRAS ARQUITECTÓNICAS</v>
          </cell>
        </row>
        <row r="784">
          <cell r="B784">
            <v>17</v>
          </cell>
          <cell r="C784" t="str">
            <v>OBRAS CIVILES COMPLEMENTARIAS</v>
          </cell>
        </row>
        <row r="785">
          <cell r="B785">
            <v>18</v>
          </cell>
          <cell r="C785" t="str">
            <v>ACERO DE REFUERZO</v>
          </cell>
        </row>
        <row r="786">
          <cell r="B786">
            <v>19</v>
          </cell>
          <cell r="C786" t="str">
            <v>ACTIVIDADES COMPLEMENTARIAS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AIU obra"/>
      <sheetName val="factor multiplicador intervento"/>
      <sheetName val="Listado precios abril 2011"/>
      <sheetName val="Listado accesorios"/>
      <sheetName val="Listado de válvulas "/>
      <sheetName val="CostosUnitarios Aduccion"/>
      <sheetName val="Memorias"/>
    </sheetNames>
    <sheetDataSet>
      <sheetData sheetId="0"/>
      <sheetData sheetId="1"/>
      <sheetData sheetId="2"/>
      <sheetData sheetId="3">
        <row r="1">
          <cell r="A1" t="str">
            <v>AGUAS DE MANIZALES S.A. E.S.P.</v>
          </cell>
        </row>
        <row r="3">
          <cell r="A3" t="str">
            <v>CUADRO RESUMEN DE COSTOS UNITARIOS</v>
          </cell>
        </row>
        <row r="4">
          <cell r="C4" t="str">
            <v>ABRIL DE 2011</v>
          </cell>
        </row>
        <row r="6">
          <cell r="A6" t="str">
            <v>ITEM</v>
          </cell>
          <cell r="B6" t="str">
            <v>DESCRIPCION</v>
          </cell>
          <cell r="C6" t="str">
            <v>UNIDAD</v>
          </cell>
          <cell r="D6" t="str">
            <v>COSTO</v>
          </cell>
        </row>
        <row r="7">
          <cell r="D7" t="str">
            <v>UNITARIO</v>
          </cell>
        </row>
        <row r="9">
          <cell r="B9" t="str">
            <v>CAPITULO 1 - PRELIMINARES</v>
          </cell>
        </row>
        <row r="10">
          <cell r="A10" t="str">
            <v>1.1</v>
          </cell>
          <cell r="B10" t="str">
            <v>SEÑALIZACIÓN</v>
          </cell>
        </row>
        <row r="11">
          <cell r="A11" t="str">
            <v>1.1.1</v>
          </cell>
          <cell r="B11" t="str">
            <v>Valla Informativa General del Proyecto</v>
          </cell>
          <cell r="C11" t="str">
            <v>m²</v>
          </cell>
          <cell r="D11">
            <v>117554</v>
          </cell>
        </row>
        <row r="12">
          <cell r="A12" t="str">
            <v>1.1.2</v>
          </cell>
          <cell r="B12" t="str">
            <v>Valla Informativa Tipo Trípode Tubular</v>
          </cell>
          <cell r="C12" t="str">
            <v>un</v>
          </cell>
          <cell r="D12">
            <v>99044</v>
          </cell>
        </row>
        <row r="13">
          <cell r="A13" t="str">
            <v>1.1.3</v>
          </cell>
          <cell r="B13" t="str">
            <v>Señal Preventiva, Reglamentaria e Informativa</v>
          </cell>
          <cell r="C13" t="str">
            <v>un</v>
          </cell>
          <cell r="D13">
            <v>104941</v>
          </cell>
        </row>
        <row r="14">
          <cell r="A14" t="str">
            <v>1.1.4</v>
          </cell>
          <cell r="B14" t="str">
            <v xml:space="preserve">Barrera con Bombones Plásticos, Cinta de Seguridad  y Yute para cerramiento                                    </v>
          </cell>
          <cell r="C14" t="str">
            <v>m</v>
          </cell>
          <cell r="D14">
            <v>5270</v>
          </cell>
        </row>
        <row r="15">
          <cell r="A15" t="str">
            <v>1.1.5</v>
          </cell>
          <cell r="B15" t="str">
            <v xml:space="preserve">Barrera con Bombones en guadua  y Cinta de Seguridad   </v>
          </cell>
          <cell r="C15" t="str">
            <v>m</v>
          </cell>
          <cell r="D15">
            <v>3450</v>
          </cell>
        </row>
        <row r="16">
          <cell r="A16" t="str">
            <v>1.1.6</v>
          </cell>
          <cell r="B16" t="str">
            <v xml:space="preserve">Barrera con Bombones Plásticos  y Cinta de Seguridad   </v>
          </cell>
          <cell r="C16" t="str">
            <v>m</v>
          </cell>
          <cell r="D16">
            <v>4470</v>
          </cell>
        </row>
        <row r="17">
          <cell r="A17" t="str">
            <v>1.1.7</v>
          </cell>
          <cell r="B17" t="str">
            <v>Cerramiento en yute H= 2 m</v>
          </cell>
          <cell r="C17" t="str">
            <v>m²</v>
          </cell>
          <cell r="D17">
            <v>5273</v>
          </cell>
        </row>
        <row r="18">
          <cell r="A18" t="str">
            <v>1.2</v>
          </cell>
          <cell r="B18" t="str">
            <v>ROCERIA Y LIMPIEZA</v>
          </cell>
        </row>
        <row r="19">
          <cell r="A19" t="str">
            <v>1.2.1</v>
          </cell>
          <cell r="B19" t="str">
            <v>Rocería y Limpieza</v>
          </cell>
          <cell r="C19" t="str">
            <v>m²</v>
          </cell>
          <cell r="D19">
            <v>893</v>
          </cell>
        </row>
        <row r="20">
          <cell r="A20" t="str">
            <v>1.3</v>
          </cell>
          <cell r="B20" t="str">
            <v>LOCALIZACIÓN Y REPLANTEO</v>
          </cell>
        </row>
        <row r="21">
          <cell r="A21" t="str">
            <v>1.3.1</v>
          </cell>
          <cell r="B21" t="str">
            <v>Localización y Replanteo de Construcciones</v>
          </cell>
          <cell r="C21" t="str">
            <v>m²</v>
          </cell>
          <cell r="D21">
            <v>1497</v>
          </cell>
        </row>
        <row r="22">
          <cell r="A22" t="str">
            <v>1.3.2</v>
          </cell>
          <cell r="B22" t="str">
            <v>Localización y Replanteo de Redes (incluye topografía y plano récord)</v>
          </cell>
          <cell r="C22" t="str">
            <v>m</v>
          </cell>
          <cell r="D22">
            <v>2760</v>
          </cell>
        </row>
        <row r="23">
          <cell r="A23" t="str">
            <v>1.4</v>
          </cell>
          <cell r="B23" t="str">
            <v>CAMPAMENTO E INSTALACIONES PROVISIONALES</v>
          </cell>
        </row>
        <row r="24">
          <cell r="A24" t="str">
            <v>1.4.1</v>
          </cell>
          <cell r="B24" t="str">
            <v>Campamento e Instalaciones Provisionales</v>
          </cell>
          <cell r="C24" t="str">
            <v>m²</v>
          </cell>
          <cell r="D24">
            <v>73467</v>
          </cell>
        </row>
        <row r="25">
          <cell r="A25" t="str">
            <v>1.4.2</v>
          </cell>
          <cell r="B25" t="str">
            <v>Bodega para Campamento</v>
          </cell>
          <cell r="C25" t="str">
            <v>m²- mes</v>
          </cell>
          <cell r="D25">
            <v>9985</v>
          </cell>
        </row>
        <row r="26">
          <cell r="A26" t="str">
            <v>1.5</v>
          </cell>
          <cell r="B26" t="str">
            <v>Puente Peatonal Provisional en Madera (1.4 m.)</v>
          </cell>
          <cell r="C26" t="str">
            <v>m</v>
          </cell>
          <cell r="D26">
            <v>36221</v>
          </cell>
        </row>
        <row r="27">
          <cell r="A27" t="str">
            <v>1.6</v>
          </cell>
          <cell r="B27" t="str">
            <v>TECHADOS</v>
          </cell>
        </row>
        <row r="28">
          <cell r="A28" t="str">
            <v>1.6.1</v>
          </cell>
          <cell r="B28" t="str">
            <v>Techado provisional de Obras en Guadua y Plástico</v>
          </cell>
          <cell r="C28" t="str">
            <v>m²</v>
          </cell>
          <cell r="D28">
            <v>5682</v>
          </cell>
        </row>
        <row r="29">
          <cell r="A29" t="str">
            <v>1.6.2</v>
          </cell>
          <cell r="B29" t="str">
            <v>Techado movible en Guadua y Plástico</v>
          </cell>
          <cell r="C29" t="str">
            <v>m²</v>
          </cell>
          <cell r="D29">
            <v>3318</v>
          </cell>
        </row>
        <row r="30">
          <cell r="A30" t="str">
            <v>1.7</v>
          </cell>
          <cell r="B30" t="str">
            <v>Cordón provisional para control de Aguas Lluvias</v>
          </cell>
          <cell r="C30" t="str">
            <v>m</v>
          </cell>
          <cell r="D30">
            <v>4294</v>
          </cell>
        </row>
        <row r="32">
          <cell r="B32" t="str">
            <v>CAPITULO 2 - DEMOLICIONES</v>
          </cell>
        </row>
        <row r="34">
          <cell r="A34" t="str">
            <v>2.1</v>
          </cell>
          <cell r="B34" t="str">
            <v>Demolición de Pavimentos en Concreto Hidráulico</v>
          </cell>
          <cell r="C34" t="str">
            <v>m³</v>
          </cell>
          <cell r="D34">
            <v>54136</v>
          </cell>
        </row>
        <row r="35">
          <cell r="A35" t="str">
            <v>2.2</v>
          </cell>
          <cell r="B35" t="str">
            <v>Demolición de Andenes/Sardineles en Concreto Hidráulico</v>
          </cell>
          <cell r="C35" t="str">
            <v>m³</v>
          </cell>
          <cell r="D35">
            <v>47253</v>
          </cell>
        </row>
        <row r="36">
          <cell r="A36" t="str">
            <v>2.3</v>
          </cell>
          <cell r="B36" t="str">
            <v>Demolición de Pavimentos en Concreto Asfáltico</v>
          </cell>
          <cell r="C36" t="str">
            <v>m³</v>
          </cell>
          <cell r="D36">
            <v>17499</v>
          </cell>
        </row>
        <row r="37">
          <cell r="A37" t="str">
            <v>2.4</v>
          </cell>
          <cell r="B37" t="str">
            <v>Demolición de Estructuras en Concreto Hidráulico Simple</v>
          </cell>
          <cell r="C37" t="str">
            <v>m³</v>
          </cell>
          <cell r="D37">
            <v>58764</v>
          </cell>
        </row>
        <row r="38">
          <cell r="A38" t="str">
            <v>2.5</v>
          </cell>
          <cell r="B38" t="str">
            <v>Demolición de Estructuras de Concreto reforzado</v>
          </cell>
          <cell r="C38" t="str">
            <v>m³</v>
          </cell>
          <cell r="D38">
            <v>76893</v>
          </cell>
        </row>
        <row r="40">
          <cell r="B40" t="str">
            <v>CAPITULO 3 - SOBREACARREOS</v>
          </cell>
        </row>
        <row r="42">
          <cell r="A42" t="str">
            <v>3.1</v>
          </cell>
          <cell r="B42" t="str">
            <v>Evacuación de Escombros/Sobrantes en Vehículo Automotor</v>
          </cell>
          <cell r="C42" t="str">
            <v>m³</v>
          </cell>
          <cell r="D42">
            <v>17194</v>
          </cell>
        </row>
        <row r="43">
          <cell r="A43" t="str">
            <v>3.2</v>
          </cell>
          <cell r="B43" t="str">
            <v>Manejo/Movilización de Materiales en Vehículo-No Automotor</v>
          </cell>
          <cell r="C43" t="str">
            <v>m³-Hm</v>
          </cell>
          <cell r="D43">
            <v>17846</v>
          </cell>
        </row>
        <row r="45">
          <cell r="B45" t="str">
            <v>CAPITULO 4 - EXCAVACIONES</v>
          </cell>
        </row>
        <row r="47">
          <cell r="A47" t="str">
            <v>4.1</v>
          </cell>
          <cell r="B47" t="str">
            <v>EXCAVACIÓN EN ZANJA</v>
          </cell>
        </row>
        <row r="48">
          <cell r="A48" t="str">
            <v>4.1.1</v>
          </cell>
          <cell r="B48" t="str">
            <v>Material Común</v>
          </cell>
        </row>
        <row r="49">
          <cell r="A49" t="str">
            <v>4.1.1.1</v>
          </cell>
          <cell r="B49" t="str">
            <v>Excavación en Zanja - Material Común - 0.0 a 2.0 m.</v>
          </cell>
          <cell r="C49" t="str">
            <v>m³</v>
          </cell>
          <cell r="D49">
            <v>13314</v>
          </cell>
        </row>
        <row r="50">
          <cell r="A50" t="str">
            <v>4.1.1.2</v>
          </cell>
          <cell r="B50" t="str">
            <v>Excavación en Zanja - Material Común - 2.01 a 4.0 m.</v>
          </cell>
          <cell r="C50" t="str">
            <v>m³</v>
          </cell>
          <cell r="D50">
            <v>19047</v>
          </cell>
        </row>
        <row r="51">
          <cell r="A51" t="str">
            <v>4.1.1.3</v>
          </cell>
          <cell r="B51" t="str">
            <v>Excavación en Zanja - Material Común - 4.01 a 6.0 m.</v>
          </cell>
          <cell r="C51" t="str">
            <v>m³</v>
          </cell>
          <cell r="D51">
            <v>33068</v>
          </cell>
        </row>
        <row r="52">
          <cell r="A52" t="str">
            <v>4.1.2</v>
          </cell>
          <cell r="B52" t="str">
            <v>Conglomerado</v>
          </cell>
        </row>
        <row r="53">
          <cell r="A53" t="str">
            <v>4.1.2.1</v>
          </cell>
          <cell r="B53" t="str">
            <v>Excavación en Zanja - Conglomerado - 0.0 a 2.0 m.</v>
          </cell>
          <cell r="C53" t="str">
            <v>m³</v>
          </cell>
          <cell r="D53">
            <v>19051</v>
          </cell>
        </row>
        <row r="54">
          <cell r="A54" t="str">
            <v>4.1.2.2</v>
          </cell>
          <cell r="B54" t="str">
            <v>Excavación en Zanja - Conglomerado - 2.01 a 4.0 m.</v>
          </cell>
          <cell r="C54" t="str">
            <v>m³</v>
          </cell>
          <cell r="D54">
            <v>24822</v>
          </cell>
        </row>
        <row r="55">
          <cell r="A55" t="str">
            <v>4.1.2.3</v>
          </cell>
          <cell r="B55" t="str">
            <v>Excavación en Zanja - Conglomerado - 4.01 a 6.0 m.</v>
          </cell>
          <cell r="C55" t="str">
            <v>m³</v>
          </cell>
          <cell r="D55">
            <v>36308</v>
          </cell>
        </row>
        <row r="56">
          <cell r="A56" t="str">
            <v>4.1.3</v>
          </cell>
          <cell r="B56" t="str">
            <v>Roca</v>
          </cell>
        </row>
        <row r="57">
          <cell r="A57" t="str">
            <v>4.1.3.1</v>
          </cell>
          <cell r="B57" t="str">
            <v>Excavación en Zanja - Roca - Con Explosivos - 0.0 a 2.0 m.</v>
          </cell>
          <cell r="C57" t="str">
            <v>m³</v>
          </cell>
          <cell r="D57">
            <v>98191</v>
          </cell>
        </row>
        <row r="58">
          <cell r="A58" t="str">
            <v>4.1.3.2</v>
          </cell>
          <cell r="B58" t="str">
            <v>Excavación en Zanja - Roca - Con Explosivos - 2.01 a 4.0 m.</v>
          </cell>
          <cell r="C58" t="str">
            <v>m³</v>
          </cell>
          <cell r="D58">
            <v>103098</v>
          </cell>
        </row>
        <row r="59">
          <cell r="A59" t="str">
            <v>4.1.3.3</v>
          </cell>
          <cell r="B59" t="str">
            <v>Excavación en Zanja - Roca - Con Explosivos - 4.01 a 6.0 m.</v>
          </cell>
          <cell r="C59" t="str">
            <v>m³</v>
          </cell>
          <cell r="D59">
            <v>113487</v>
          </cell>
        </row>
        <row r="60">
          <cell r="A60" t="str">
            <v>4.1.4.</v>
          </cell>
          <cell r="B60" t="str">
            <v>Excavación en Zanja - Mat Común/Conglomerado - Retroexcavadora - 0.0 a 6.0 m.</v>
          </cell>
          <cell r="C60" t="str">
            <v>m³</v>
          </cell>
          <cell r="D60">
            <v>6386</v>
          </cell>
        </row>
        <row r="61">
          <cell r="A61" t="str">
            <v>4.2</v>
          </cell>
          <cell r="B61" t="str">
            <v>EXCAVACIÓN PARA ESTRUCTURAS</v>
          </cell>
        </row>
        <row r="62">
          <cell r="A62" t="str">
            <v>4.2.1.</v>
          </cell>
          <cell r="B62" t="str">
            <v>Excavación para Estructuras - Material Común - 0.0 a 2.0 m.</v>
          </cell>
          <cell r="C62" t="str">
            <v>m³</v>
          </cell>
          <cell r="D62">
            <v>15357</v>
          </cell>
        </row>
        <row r="63">
          <cell r="A63" t="str">
            <v>4.2.2.</v>
          </cell>
          <cell r="B63" t="str">
            <v>Excavación para Estructuras - Conglomerado - 0.0 a 2.0 m.</v>
          </cell>
          <cell r="C63" t="str">
            <v>m³</v>
          </cell>
          <cell r="D63">
            <v>20363</v>
          </cell>
        </row>
        <row r="64">
          <cell r="A64" t="str">
            <v>4.2.3</v>
          </cell>
          <cell r="B64" t="str">
            <v>Excavación para Estructuras - Conglomerado - 2.0 a 4.0 m</v>
          </cell>
          <cell r="C64" t="str">
            <v>m³</v>
          </cell>
          <cell r="D64">
            <v>20835</v>
          </cell>
        </row>
        <row r="65">
          <cell r="A65" t="str">
            <v>4.2.4</v>
          </cell>
          <cell r="B65" t="str">
            <v>Excavación para Estructuras-Roca-Con Explosivo - 0.0 a 2.0 m.</v>
          </cell>
          <cell r="C65" t="str">
            <v>m³</v>
          </cell>
          <cell r="D65">
            <v>102654</v>
          </cell>
        </row>
        <row r="66">
          <cell r="A66" t="str">
            <v>4.2.5</v>
          </cell>
          <cell r="B66" t="str">
            <v>Excavación para Estructuras - Material Común/Conglomerado - Mecanizada - 0.0 a 6.0 m.</v>
          </cell>
          <cell r="C66" t="str">
            <v>m³</v>
          </cell>
          <cell r="D66">
            <v>6890</v>
          </cell>
        </row>
        <row r="67">
          <cell r="A67" t="str">
            <v>4.2.6</v>
          </cell>
          <cell r="B67" t="str">
            <v>Excavación para Estructuras - Material Común - 2.0 a 4.0 m.</v>
          </cell>
          <cell r="C67" t="str">
            <v>m³</v>
          </cell>
          <cell r="D67">
            <v>19278</v>
          </cell>
        </row>
        <row r="68">
          <cell r="A68" t="str">
            <v>4.3</v>
          </cell>
          <cell r="B68" t="str">
            <v>EXCAVACIÓN A CIELO ABIERTO</v>
          </cell>
        </row>
        <row r="69">
          <cell r="A69" t="str">
            <v>4.3.1</v>
          </cell>
          <cell r="B69" t="str">
            <v xml:space="preserve">Excavación a Cielo Abierto - Material Común - 0.0 a 2.0 Mt                                         </v>
          </cell>
          <cell r="C69" t="str">
            <v>m³</v>
          </cell>
          <cell r="D69">
            <v>12882</v>
          </cell>
        </row>
        <row r="70">
          <cell r="A70" t="str">
            <v>4.3.2</v>
          </cell>
          <cell r="B70" t="str">
            <v xml:space="preserve">Excavación a Cielo Abierto - Conglomerado - 0.0 a 2.0 Mt                                         </v>
          </cell>
          <cell r="C70" t="str">
            <v>m³</v>
          </cell>
          <cell r="D70">
            <v>18547</v>
          </cell>
        </row>
        <row r="71">
          <cell r="A71" t="str">
            <v>4.3.3</v>
          </cell>
          <cell r="B71" t="str">
            <v xml:space="preserve">Excavación Mecanizada Cielo Abierto-Mat común/Conglom  0.0 a 6.0 m.                                      </v>
          </cell>
          <cell r="C71" t="str">
            <v>m³</v>
          </cell>
          <cell r="D71">
            <v>5795</v>
          </cell>
        </row>
        <row r="72">
          <cell r="A72" t="str">
            <v>4.4</v>
          </cell>
          <cell r="B72" t="str">
            <v>CONFORMACIÓN DE TALUDES</v>
          </cell>
        </row>
        <row r="73">
          <cell r="A73" t="str">
            <v>4.4.1</v>
          </cell>
          <cell r="B73" t="str">
            <v>Conformación de taludes con equipo mecánico</v>
          </cell>
          <cell r="C73" t="str">
            <v>m³</v>
          </cell>
          <cell r="D73">
            <v>4446</v>
          </cell>
        </row>
        <row r="74">
          <cell r="A74" t="str">
            <v>4.4.2</v>
          </cell>
          <cell r="B74" t="str">
            <v xml:space="preserve">Conformación de taludes sistema manual           </v>
          </cell>
          <cell r="C74" t="str">
            <v>m³</v>
          </cell>
          <cell r="D74">
            <v>11246</v>
          </cell>
        </row>
        <row r="76">
          <cell r="B76" t="str">
            <v>CAPITULO 5 - APUNTALAMIENTOS Y ENTIBADOS</v>
          </cell>
        </row>
        <row r="78">
          <cell r="A78" t="str">
            <v>5.1</v>
          </cell>
          <cell r="B78" t="str">
            <v>Entibado Horizontal/ Vertical tipo 1</v>
          </cell>
          <cell r="C78" t="str">
            <v>m</v>
          </cell>
          <cell r="D78">
            <v>19223</v>
          </cell>
        </row>
        <row r="79">
          <cell r="A79" t="str">
            <v>5.2</v>
          </cell>
          <cell r="B79" t="str">
            <v>Entibado Tipo 2</v>
          </cell>
          <cell r="C79" t="str">
            <v>m²</v>
          </cell>
          <cell r="D79">
            <v>21923</v>
          </cell>
        </row>
        <row r="80">
          <cell r="A80" t="str">
            <v xml:space="preserve"> </v>
          </cell>
          <cell r="B80" t="str">
            <v xml:space="preserve"> </v>
          </cell>
          <cell r="C80" t="str">
            <v xml:space="preserve"> </v>
          </cell>
          <cell r="D80" t="str">
            <v xml:space="preserve"> </v>
          </cell>
        </row>
        <row r="81">
          <cell r="B81" t="str">
            <v>CAPITULO 6 - ALCANTARILLADOS</v>
          </cell>
        </row>
        <row r="83">
          <cell r="A83" t="str">
            <v>6.2</v>
          </cell>
          <cell r="B83" t="str">
            <v>SUMINISTRO Y INSTALACIÓN DE TUBERÍA EN PVC CORRUGADA</v>
          </cell>
        </row>
        <row r="84">
          <cell r="A84" t="str">
            <v>6.2.1</v>
          </cell>
          <cell r="B84" t="str">
            <v>Suministro/Instalación de Tubería Pvc Corrugada de 160 m.m. (6")</v>
          </cell>
          <cell r="C84" t="str">
            <v>m</v>
          </cell>
          <cell r="D84">
            <v>28252</v>
          </cell>
        </row>
        <row r="85">
          <cell r="A85" t="str">
            <v>6.2.2</v>
          </cell>
          <cell r="B85" t="str">
            <v>Transporte/Instalación de Tubería Pvc Corrugada de 160 m.m. (6")</v>
          </cell>
          <cell r="C85" t="str">
            <v>m</v>
          </cell>
          <cell r="D85">
            <v>10271</v>
          </cell>
        </row>
        <row r="86">
          <cell r="A86" t="str">
            <v>6.2.3</v>
          </cell>
          <cell r="B86" t="str">
            <v>Suministro/Instalación de Tubería Pvc Corrugada de 200 m.m. (8")</v>
          </cell>
          <cell r="C86" t="str">
            <v>m</v>
          </cell>
          <cell r="D86">
            <v>37631</v>
          </cell>
        </row>
        <row r="87">
          <cell r="A87" t="str">
            <v>6.2.4</v>
          </cell>
          <cell r="B87" t="str">
            <v>Transporte/Instalación de Tubería Pvc Corrugada de 200 m.m. (8")</v>
          </cell>
          <cell r="C87" t="str">
            <v>m</v>
          </cell>
          <cell r="D87">
            <v>11101</v>
          </cell>
        </row>
        <row r="88">
          <cell r="A88" t="str">
            <v>6.2.5</v>
          </cell>
          <cell r="B88" t="str">
            <v>Suministro/Instalación de Tubería Pvc Corrugada de 250 m.m. (10")</v>
          </cell>
          <cell r="C88" t="str">
            <v>m</v>
          </cell>
          <cell r="D88">
            <v>53192</v>
          </cell>
        </row>
        <row r="89">
          <cell r="A89" t="str">
            <v>6.2.6</v>
          </cell>
          <cell r="B89" t="str">
            <v>Transporte/Instalación de Tubería Pvc Corrugada de 250 m.m. (10")</v>
          </cell>
          <cell r="C89" t="str">
            <v>m</v>
          </cell>
          <cell r="D89">
            <v>12393</v>
          </cell>
        </row>
        <row r="90">
          <cell r="A90" t="str">
            <v>6.2.7</v>
          </cell>
          <cell r="B90" t="str">
            <v>Suministro/Instalación de Tubería Pvc Corrugada de 315 m.m. (12")</v>
          </cell>
          <cell r="C90" t="str">
            <v>m</v>
          </cell>
          <cell r="D90">
            <v>75377</v>
          </cell>
        </row>
        <row r="91">
          <cell r="A91" t="str">
            <v>6.2.8</v>
          </cell>
          <cell r="B91" t="str">
            <v>Transporte/Instalación de Tubería Pvc Corrugada de 315 m.m. (12")</v>
          </cell>
          <cell r="C91" t="str">
            <v>m</v>
          </cell>
          <cell r="D91">
            <v>17540</v>
          </cell>
        </row>
        <row r="92">
          <cell r="A92" t="str">
            <v>6.2.9</v>
          </cell>
          <cell r="B92" t="str">
            <v>Suministro/Instalación de Tubería Pvc Corrugada de 355 m.m. (14")</v>
          </cell>
          <cell r="C92" t="str">
            <v>m</v>
          </cell>
          <cell r="D92">
            <v>84962</v>
          </cell>
        </row>
        <row r="93">
          <cell r="A93" t="str">
            <v>6.2.10</v>
          </cell>
          <cell r="B93" t="str">
            <v>Transporte/Instalación de Tubería Pvc Corrugada de 355 m.m. (14")</v>
          </cell>
          <cell r="C93" t="str">
            <v>m</v>
          </cell>
          <cell r="D93">
            <v>15944</v>
          </cell>
        </row>
        <row r="94">
          <cell r="A94" t="str">
            <v>6.2.11</v>
          </cell>
          <cell r="B94" t="str">
            <v>Suministro/Instalación de Tubería Pvc Corrugada de 400 m.m. (16")</v>
          </cell>
          <cell r="C94" t="str">
            <v>m</v>
          </cell>
          <cell r="D94">
            <v>115189</v>
          </cell>
        </row>
        <row r="95">
          <cell r="A95" t="str">
            <v>6.2.12</v>
          </cell>
          <cell r="B95" t="str">
            <v>Transporte/Instalación de Tubería Pvc Corrugada de 400 m.m. (16")</v>
          </cell>
          <cell r="C95" t="str">
            <v>m</v>
          </cell>
          <cell r="D95">
            <v>25512</v>
          </cell>
        </row>
        <row r="96">
          <cell r="A96" t="str">
            <v>6.2.13</v>
          </cell>
          <cell r="B96" t="str">
            <v>Suministro/Instalación de Tubería Pvc Corrugada de 450 m.m. (18")</v>
          </cell>
          <cell r="C96" t="str">
            <v>m</v>
          </cell>
          <cell r="D96">
            <v>146343</v>
          </cell>
        </row>
        <row r="97">
          <cell r="A97" t="str">
            <v>6.2.14</v>
          </cell>
          <cell r="B97" t="str">
            <v>Transporte/Instalación de Tubería Pvc Corrugada de 450 m.m. (18")</v>
          </cell>
          <cell r="C97" t="str">
            <v>m</v>
          </cell>
          <cell r="D97">
            <v>27507</v>
          </cell>
        </row>
        <row r="98">
          <cell r="A98" t="str">
            <v>6.2.15</v>
          </cell>
          <cell r="B98" t="str">
            <v>Suministro/Instalación de Tubería Pvc Corrugada de 500 m.m. (20")</v>
          </cell>
          <cell r="C98" t="str">
            <v>m</v>
          </cell>
          <cell r="D98">
            <v>179344</v>
          </cell>
        </row>
        <row r="99">
          <cell r="A99" t="str">
            <v>6.2.16</v>
          </cell>
          <cell r="B99" t="str">
            <v>Transporte/Instalación de Tubería Pvc Corrugada de 500 m.m. (20")</v>
          </cell>
          <cell r="C99" t="str">
            <v>m</v>
          </cell>
          <cell r="D99">
            <v>31278</v>
          </cell>
        </row>
        <row r="100">
          <cell r="A100" t="str">
            <v>6.2.17</v>
          </cell>
          <cell r="B100" t="str">
            <v>Suministro/Instalación de Tubería Pvc Corrugada o perfilada acampanada de 24"</v>
          </cell>
          <cell r="C100" t="str">
            <v>m</v>
          </cell>
          <cell r="D100">
            <v>261619</v>
          </cell>
        </row>
        <row r="101">
          <cell r="A101" t="str">
            <v>6.2.18</v>
          </cell>
          <cell r="B101" t="str">
            <v>Suministro/Instalación de Tubería Pvc Corrugada o perfilada acampanada de 27"</v>
          </cell>
          <cell r="C101" t="str">
            <v>m</v>
          </cell>
          <cell r="D101">
            <v>278320</v>
          </cell>
        </row>
        <row r="102">
          <cell r="A102" t="str">
            <v>6.2.19</v>
          </cell>
          <cell r="B102" t="str">
            <v>Suministro/Instalación de Tubería Pvc Corrugada ó perfilada acampanada de 30"</v>
          </cell>
          <cell r="C102" t="str">
            <v>m</v>
          </cell>
          <cell r="D102">
            <v>336208</v>
          </cell>
        </row>
        <row r="103">
          <cell r="A103" t="str">
            <v>6.2.20</v>
          </cell>
          <cell r="B103" t="str">
            <v>Suministro/Instalación de Tubería Pvc Corrugada o perfilada acampanada de 33"</v>
          </cell>
          <cell r="C103" t="str">
            <v>m</v>
          </cell>
          <cell r="D103">
            <v>440959</v>
          </cell>
        </row>
        <row r="104">
          <cell r="A104" t="str">
            <v>6.2.21</v>
          </cell>
          <cell r="B104" t="str">
            <v>Suministro/Instalación de Tubería Pvc Corrugada ó perfilada acampanada de 36"</v>
          </cell>
          <cell r="C104" t="str">
            <v>m</v>
          </cell>
          <cell r="D104">
            <v>597183</v>
          </cell>
        </row>
        <row r="105">
          <cell r="A105" t="str">
            <v>6.2.22</v>
          </cell>
          <cell r="B105" t="str">
            <v>Suministro/Instalación de Tubería Pvc Perfilada (24")</v>
          </cell>
          <cell r="C105" t="str">
            <v>m</v>
          </cell>
          <cell r="D105">
            <v>278055</v>
          </cell>
        </row>
        <row r="106">
          <cell r="A106" t="str">
            <v>6.2.23</v>
          </cell>
          <cell r="B106" t="str">
            <v>Suministro/Instalación de Tubería Pvc Perfilada (27")</v>
          </cell>
          <cell r="C106" t="str">
            <v>m</v>
          </cell>
          <cell r="D106">
            <v>340989</v>
          </cell>
        </row>
        <row r="107">
          <cell r="A107" t="str">
            <v>6.2.24</v>
          </cell>
          <cell r="B107" t="str">
            <v>Suministro/Instalación de Tubería Pvc Perfilada (30")</v>
          </cell>
          <cell r="C107" t="str">
            <v>m</v>
          </cell>
          <cell r="D107">
            <v>391121</v>
          </cell>
        </row>
        <row r="108">
          <cell r="A108" t="str">
            <v>6.2.25</v>
          </cell>
          <cell r="B108" t="str">
            <v>Suministro/Instalación de Tubería Pvc Perfilada (33")</v>
          </cell>
          <cell r="C108" t="str">
            <v>m</v>
          </cell>
          <cell r="D108">
            <v>440997</v>
          </cell>
        </row>
        <row r="109">
          <cell r="A109" t="str">
            <v>6.2.26</v>
          </cell>
          <cell r="B109" t="str">
            <v>Suministro/Instalación de Tubería Pvc Perfilada (36")</v>
          </cell>
          <cell r="C109" t="str">
            <v>m</v>
          </cell>
          <cell r="D109">
            <v>597166</v>
          </cell>
        </row>
        <row r="110">
          <cell r="A110" t="str">
            <v>6.2.27</v>
          </cell>
          <cell r="B110" t="str">
            <v>Suministro/Instalación de Tubería Pvc Perfilada (39")</v>
          </cell>
          <cell r="C110" t="str">
            <v>m</v>
          </cell>
          <cell r="D110">
            <v>846054</v>
          </cell>
        </row>
        <row r="111">
          <cell r="A111" t="str">
            <v>6.2.28</v>
          </cell>
          <cell r="B111" t="str">
            <v>Suministro/Instalación de Tubería Pvc Perfilada (42")</v>
          </cell>
          <cell r="C111" t="str">
            <v>m</v>
          </cell>
          <cell r="D111">
            <v>904296</v>
          </cell>
        </row>
        <row r="112">
          <cell r="A112" t="str">
            <v>6.2.29</v>
          </cell>
          <cell r="B112" t="str">
            <v>Suministro/Instalación de Tubería Pvc Perfilada (45")</v>
          </cell>
          <cell r="C112" t="str">
            <v>m</v>
          </cell>
          <cell r="D112">
            <v>940407</v>
          </cell>
        </row>
        <row r="113">
          <cell r="A113" t="str">
            <v>6.2.30</v>
          </cell>
          <cell r="B113" t="str">
            <v>Suministro/Instalación de Tubería Pvc Perfilada (48")</v>
          </cell>
          <cell r="C113" t="str">
            <v>m</v>
          </cell>
          <cell r="D113">
            <v>1361403</v>
          </cell>
        </row>
        <row r="114">
          <cell r="A114" t="str">
            <v>6.2.31</v>
          </cell>
          <cell r="B114" t="str">
            <v>Suministro/Instalación de Tubería Pvc Perfilada (60")</v>
          </cell>
          <cell r="C114" t="str">
            <v>m</v>
          </cell>
          <cell r="D114">
            <v>1725599</v>
          </cell>
        </row>
        <row r="115">
          <cell r="A115" t="str">
            <v>6.3</v>
          </cell>
          <cell r="B115" t="str">
            <v>SUMINISTRO E INSTALACIÓN DE EMPALMES EN PVC</v>
          </cell>
        </row>
        <row r="116">
          <cell r="A116" t="str">
            <v>6.3.1</v>
          </cell>
          <cell r="B116" t="str">
            <v>Suministro/Instalación de Empalme Pvc Corrugada 200 x 160 m.m.</v>
          </cell>
          <cell r="C116" t="str">
            <v>un</v>
          </cell>
          <cell r="D116">
            <v>104023</v>
          </cell>
        </row>
        <row r="117">
          <cell r="A117" t="str">
            <v>6.3.2</v>
          </cell>
          <cell r="B117" t="str">
            <v>Suministro/Instalación de Empalme Pvc Corrugada 250 x 160 m.m.</v>
          </cell>
          <cell r="C117" t="str">
            <v>un</v>
          </cell>
          <cell r="D117">
            <v>115619</v>
          </cell>
        </row>
        <row r="118">
          <cell r="A118" t="str">
            <v>6.3.3</v>
          </cell>
          <cell r="B118" t="str">
            <v>Transporte/Instalación de Empalme Pvc Corrugada 250 x 160 m.m.</v>
          </cell>
          <cell r="C118" t="str">
            <v>un</v>
          </cell>
          <cell r="D118">
            <v>28448</v>
          </cell>
        </row>
        <row r="119">
          <cell r="A119" t="str">
            <v>6.3.4</v>
          </cell>
          <cell r="B119" t="str">
            <v>Suministro/Instalación de Empalme Pvc Corrugada 315 x 160 m.m.</v>
          </cell>
          <cell r="C119" t="str">
            <v>un</v>
          </cell>
          <cell r="D119">
            <v>228323</v>
          </cell>
        </row>
        <row r="120">
          <cell r="A120" t="str">
            <v>6.3.5</v>
          </cell>
          <cell r="B120" t="str">
            <v>Transporte/Instalación de Empalme Pvc Corrugada 315 x 160 m.m.</v>
          </cell>
          <cell r="C120" t="str">
            <v>un</v>
          </cell>
          <cell r="D120">
            <v>34083</v>
          </cell>
        </row>
        <row r="121">
          <cell r="A121" t="str">
            <v>6.3.6</v>
          </cell>
          <cell r="B121" t="str">
            <v>Suministro/Instalación de Empalme Pvc Corrugada 400 x 160 m.m.</v>
          </cell>
          <cell r="C121" t="str">
            <v>un</v>
          </cell>
          <cell r="D121">
            <v>240197</v>
          </cell>
        </row>
        <row r="122">
          <cell r="A122" t="str">
            <v>6.3.7</v>
          </cell>
          <cell r="B122" t="str">
            <v>Transporte/Instalación de Empalme Pvc Corrugada 400 x 160 m.m.</v>
          </cell>
          <cell r="C122" t="str">
            <v>un</v>
          </cell>
          <cell r="D122">
            <v>94030</v>
          </cell>
        </row>
        <row r="123">
          <cell r="A123" t="str">
            <v>6.3.8</v>
          </cell>
          <cell r="B123" t="str">
            <v>Suministro/Instalación de Empalme Pvc Corrugada 450 x 160 m.m.</v>
          </cell>
          <cell r="C123" t="str">
            <v>un</v>
          </cell>
          <cell r="D123">
            <v>289843</v>
          </cell>
        </row>
        <row r="124">
          <cell r="A124" t="str">
            <v>6.3.9</v>
          </cell>
          <cell r="B124" t="str">
            <v>Transporte/Instalación de Empalme Pvc Corrugada 450 x 160 m.m.</v>
          </cell>
          <cell r="C124" t="str">
            <v>un</v>
          </cell>
          <cell r="D124">
            <v>133500</v>
          </cell>
        </row>
        <row r="125">
          <cell r="A125" t="str">
            <v>6.3.10</v>
          </cell>
          <cell r="B125" t="str">
            <v>Suministro/Instalación de Empalme Pvc Corrugada 500 x 160 m.m.</v>
          </cell>
          <cell r="C125" t="str">
            <v>un</v>
          </cell>
          <cell r="D125">
            <v>403311</v>
          </cell>
        </row>
        <row r="126">
          <cell r="A126" t="str">
            <v>6.3.11</v>
          </cell>
          <cell r="B126" t="str">
            <v>Transporte/Instalación de Empalme Pvc Corrugada 500 x 160 m.m.</v>
          </cell>
          <cell r="C126" t="str">
            <v>un</v>
          </cell>
          <cell r="D126">
            <v>164807</v>
          </cell>
        </row>
        <row r="127">
          <cell r="A127" t="str">
            <v>6.3.12</v>
          </cell>
          <cell r="B127" t="str">
            <v>Suministro/Instalación de Empalme Pvc Corrugada 24" x 160 m.m.</v>
          </cell>
          <cell r="C127" t="str">
            <v>un</v>
          </cell>
          <cell r="D127">
            <v>363412</v>
          </cell>
        </row>
        <row r="128">
          <cell r="A128" t="str">
            <v>6.3.13</v>
          </cell>
          <cell r="B128" t="str">
            <v>Suministro/Instalación de Empalme Pvc Corrugada 27" x 160 m.m.</v>
          </cell>
          <cell r="C128" t="str">
            <v>un</v>
          </cell>
          <cell r="D128">
            <v>413127</v>
          </cell>
        </row>
        <row r="129">
          <cell r="A129" t="str">
            <v>6.4</v>
          </cell>
          <cell r="B129" t="str">
            <v>Transporte/Instalación de Tubería Polietileno Pead 450 m.m.</v>
          </cell>
          <cell r="C129" t="str">
            <v>m</v>
          </cell>
          <cell r="D129">
            <v>28823</v>
          </cell>
        </row>
        <row r="130">
          <cell r="A130" t="str">
            <v>6.5</v>
          </cell>
          <cell r="B130" t="str">
            <v>Empotramiento y Anclaje de Tuberías en Concreto simple Clase II</v>
          </cell>
          <cell r="C130" t="str">
            <v>m³</v>
          </cell>
          <cell r="D130">
            <v>319219</v>
          </cell>
        </row>
        <row r="131">
          <cell r="A131" t="str">
            <v>6.6</v>
          </cell>
          <cell r="B131" t="str">
            <v>CAMARAS DE INSPECCIÓN</v>
          </cell>
        </row>
        <row r="132">
          <cell r="A132" t="str">
            <v>6.6.1</v>
          </cell>
          <cell r="B132" t="str">
            <v>Cámara de Inspección/Caída D=1.20 m. Concreto simple Clase II</v>
          </cell>
          <cell r="C132" t="str">
            <v>m</v>
          </cell>
          <cell r="D132">
            <v>263088</v>
          </cell>
        </row>
        <row r="133">
          <cell r="A133" t="str">
            <v>6.6.2</v>
          </cell>
          <cell r="B133" t="str">
            <v>Cámara de Inspección/Caída D=1.50 m. Concreto simple Clase II</v>
          </cell>
          <cell r="C133" t="str">
            <v>m</v>
          </cell>
          <cell r="D133">
            <v>347041</v>
          </cell>
        </row>
        <row r="134">
          <cell r="A134" t="str">
            <v>6.6.3</v>
          </cell>
          <cell r="B134" t="str">
            <v>Base/Cañuela Cámara de Inspección y/o de Caída D=1.20 m. Concreto simple Clase II</v>
          </cell>
          <cell r="C134" t="str">
            <v>un</v>
          </cell>
          <cell r="D134">
            <v>212037</v>
          </cell>
        </row>
        <row r="135">
          <cell r="A135" t="str">
            <v>6.6.4</v>
          </cell>
          <cell r="B135" t="str">
            <v>Base/Cañuela Cámara de Inspección y/o de Caída D=1.50 m. Concreto simple Clase II</v>
          </cell>
          <cell r="C135" t="str">
            <v>un</v>
          </cell>
          <cell r="D135">
            <v>331817</v>
          </cell>
        </row>
        <row r="136">
          <cell r="A136" t="str">
            <v>6.6.5</v>
          </cell>
          <cell r="B136" t="str">
            <v>Cámara Circular de Inspección/Caída D=1.20 m. en Concreto Clase II                                        PARA REALCE</v>
          </cell>
          <cell r="C136" t="str">
            <v>m³</v>
          </cell>
          <cell r="D136">
            <v>252311</v>
          </cell>
        </row>
        <row r="137">
          <cell r="A137" t="str">
            <v>6.7</v>
          </cell>
          <cell r="B137" t="str">
            <v>TAPAS ALCANTARILLADO</v>
          </cell>
        </row>
        <row r="138">
          <cell r="A138" t="str">
            <v>6.7.1</v>
          </cell>
          <cell r="B138" t="str">
            <v xml:space="preserve">Aro - Tapa HD de 0.58 m. Antiruido/Sello/Llave seguridad para Cámara de Inspección/Caída </v>
          </cell>
          <cell r="C138" t="str">
            <v>un</v>
          </cell>
          <cell r="D138">
            <v>603774</v>
          </cell>
        </row>
        <row r="139">
          <cell r="A139" t="str">
            <v>6.7.2</v>
          </cell>
          <cell r="B139" t="str">
            <v xml:space="preserve">Aro - Tapa  HF D=0.68 m. p/Cámara de Inspección                                 </v>
          </cell>
          <cell r="C139" t="str">
            <v>un</v>
          </cell>
          <cell r="D139">
            <v>338479</v>
          </cell>
        </row>
        <row r="140">
          <cell r="A140" t="str">
            <v>6.7.3</v>
          </cell>
          <cell r="B140" t="str">
            <v>Tapa de 0.68 m. en Concreto Reforzado Clase I para Cámara de Inspección/Caída ubicada en Vía Vehicular</v>
          </cell>
          <cell r="C140" t="str">
            <v>un</v>
          </cell>
          <cell r="D140">
            <v>72765</v>
          </cell>
        </row>
        <row r="141">
          <cell r="A141" t="str">
            <v>6.7.4</v>
          </cell>
          <cell r="B141" t="str">
            <v>Tapa de 0.68 m. en Concreto Reforzado Clase II para Cámara de Inspección/Caída ubicada en Vía Peatonal</v>
          </cell>
          <cell r="C141" t="str">
            <v>un</v>
          </cell>
          <cell r="D141">
            <v>47120</v>
          </cell>
        </row>
        <row r="142">
          <cell r="A142" t="str">
            <v>6.7.5</v>
          </cell>
          <cell r="B142" t="str">
            <v>Suministro e Instalación de Aro/ Tapa en polipropileno D= 0,70 m para cámara de inspeccion (cuello 13 cm)</v>
          </cell>
          <cell r="C142" t="str">
            <v>un</v>
          </cell>
          <cell r="D142">
            <v>307623</v>
          </cell>
        </row>
        <row r="143">
          <cell r="A143" t="str">
            <v>6.7.6</v>
          </cell>
          <cell r="B143" t="str">
            <v>Suministro e Instalación de Aro/ Tapa en polipropileno D= 0,70 m para cámara de inspeccion (cuello 20 cm)</v>
          </cell>
          <cell r="C143" t="str">
            <v>un</v>
          </cell>
          <cell r="D143">
            <v>338595</v>
          </cell>
        </row>
        <row r="144">
          <cell r="A144" t="str">
            <v>6.8</v>
          </cell>
          <cell r="B144" t="str">
            <v>CAJAS DE INSPECCIÒN</v>
          </cell>
        </row>
        <row r="145">
          <cell r="A145" t="str">
            <v>6.8.1</v>
          </cell>
          <cell r="B145" t="str">
            <v>Caja de Inspección-Empalme Domiciliario tipo I-Concreto Clase II (0,6 x 0,6)</v>
          </cell>
          <cell r="C145" t="str">
            <v>m</v>
          </cell>
          <cell r="D145">
            <v>186229</v>
          </cell>
        </row>
        <row r="146">
          <cell r="A146" t="str">
            <v>6.8.2</v>
          </cell>
          <cell r="B146" t="str">
            <v xml:space="preserve">Caja de Inspección-Empalme Domiciliario tipo II -Concreto Clase II (0,8 x 0,8) </v>
          </cell>
          <cell r="C146" t="str">
            <v>m</v>
          </cell>
          <cell r="D146">
            <v>279301</v>
          </cell>
        </row>
        <row r="147">
          <cell r="A147" t="str">
            <v>6.8.3</v>
          </cell>
          <cell r="B147" t="str">
            <v>Caja de Inspección-Empalme Domiciliario -Concreto Clase II (0,5 x 0,5)</v>
          </cell>
          <cell r="C147" t="str">
            <v>m</v>
          </cell>
          <cell r="D147">
            <v>159943</v>
          </cell>
        </row>
        <row r="148">
          <cell r="A148" t="str">
            <v>6.8.4</v>
          </cell>
          <cell r="B148" t="str">
            <v>Tapa para Caja de Inspección Domiciliaria tipo I-Concreto Clase II</v>
          </cell>
          <cell r="C148" t="str">
            <v>un</v>
          </cell>
          <cell r="D148">
            <v>43896</v>
          </cell>
        </row>
        <row r="149">
          <cell r="A149" t="str">
            <v>6.8.5</v>
          </cell>
          <cell r="B149" t="str">
            <v>Tapa para Caja de Inspección Domiciliaria tipo II-Concreto Clase II</v>
          </cell>
          <cell r="C149" t="str">
            <v>un</v>
          </cell>
          <cell r="D149">
            <v>59177</v>
          </cell>
        </row>
        <row r="150">
          <cell r="A150" t="str">
            <v>6.8.6</v>
          </cell>
          <cell r="B150" t="str">
            <v>Tapa para Caja de Inspección Domiciliaria (0,80 x 0,40) -Concreto Clase II</v>
          </cell>
          <cell r="C150" t="str">
            <v>un</v>
          </cell>
          <cell r="D150">
            <v>40277</v>
          </cell>
        </row>
        <row r="151">
          <cell r="A151" t="str">
            <v>6.8.7</v>
          </cell>
          <cell r="B151" t="str">
            <v>Tapa para Caja de Inspección Domiciliaria (0,50 x 0,50) -Concreto Clase II</v>
          </cell>
          <cell r="C151" t="str">
            <v>un</v>
          </cell>
          <cell r="D151">
            <v>38655</v>
          </cell>
        </row>
        <row r="152">
          <cell r="A152" t="str">
            <v>6.8.8</v>
          </cell>
          <cell r="B152" t="str">
            <v>Tapa para Caja de Inspección Domiciliaria (0,60 x 0,80) -Concreto Clase II</v>
          </cell>
          <cell r="C152" t="str">
            <v>un</v>
          </cell>
          <cell r="D152">
            <v>43401</v>
          </cell>
        </row>
        <row r="153">
          <cell r="A153" t="str">
            <v>6.9</v>
          </cell>
          <cell r="B153" t="str">
            <v xml:space="preserve">SUMIDEROS </v>
          </cell>
        </row>
        <row r="154">
          <cell r="A154" t="str">
            <v>6.9.1</v>
          </cell>
          <cell r="B154" t="str">
            <v>Sumidero doble reja tipo Sifón - Concreto Clase II Tapa Antiruido HD</v>
          </cell>
          <cell r="C154" t="str">
            <v>un</v>
          </cell>
          <cell r="D154">
            <v>1096568</v>
          </cell>
        </row>
        <row r="155">
          <cell r="A155" t="str">
            <v>6.9.2</v>
          </cell>
          <cell r="B155" t="str">
            <v>Sumidero Cuatro rejas tipo Sifón - Concreto Clase II. Tapa Antiruido HD</v>
          </cell>
          <cell r="C155" t="str">
            <v>un</v>
          </cell>
          <cell r="D155">
            <v>1405619</v>
          </cell>
        </row>
        <row r="156">
          <cell r="A156" t="str">
            <v>6.9.3</v>
          </cell>
          <cell r="B156" t="str">
            <v>Sumidero doble reja tipo Sifón - Concreto Clase II. Tapa HF</v>
          </cell>
          <cell r="C156" t="str">
            <v>un</v>
          </cell>
          <cell r="D156">
            <v>803254</v>
          </cell>
        </row>
        <row r="157">
          <cell r="A157" t="str">
            <v>6.9.4</v>
          </cell>
          <cell r="B157" t="str">
            <v>Sumidero Cuatro rejas tipo Sifón - Concreto Clase II. Tapa HF</v>
          </cell>
          <cell r="C157" t="str">
            <v>un</v>
          </cell>
          <cell r="D157">
            <v>1022248</v>
          </cell>
        </row>
        <row r="158">
          <cell r="A158" t="str">
            <v>6.9.5</v>
          </cell>
          <cell r="B158" t="str">
            <v>Sumidero doble reja sin Sifón ni Tapa Hd - Concreto Clase II</v>
          </cell>
          <cell r="C158" t="str">
            <v>un</v>
          </cell>
          <cell r="D158">
            <v>429257</v>
          </cell>
        </row>
        <row r="159">
          <cell r="A159" t="str">
            <v>6.9.6</v>
          </cell>
          <cell r="B159" t="str">
            <v>Sumidero doble reja tipo Sifón - Concreto Clase II. Tapa Polipropileno</v>
          </cell>
          <cell r="C159" t="str">
            <v>un</v>
          </cell>
          <cell r="D159">
            <v>772398</v>
          </cell>
        </row>
        <row r="160">
          <cell r="A160" t="str">
            <v>6.10</v>
          </cell>
          <cell r="B160" t="str">
            <v>EMPALMES</v>
          </cell>
        </row>
        <row r="161">
          <cell r="A161" t="str">
            <v>6.10.1</v>
          </cell>
          <cell r="B161" t="str">
            <v>Empalme a Cámaras de Inspección - Concreto Clase II</v>
          </cell>
          <cell r="C161" t="str">
            <v>un</v>
          </cell>
          <cell r="D161">
            <v>42577</v>
          </cell>
        </row>
        <row r="162">
          <cell r="A162" t="str">
            <v>6.10.2</v>
          </cell>
          <cell r="B162" t="str">
            <v>Empalme de Domiciliarias de Alcantarillado</v>
          </cell>
          <cell r="C162" t="str">
            <v>un</v>
          </cell>
          <cell r="D162">
            <v>28600</v>
          </cell>
        </row>
        <row r="163">
          <cell r="A163" t="str">
            <v>6.11</v>
          </cell>
          <cell r="B163" t="str">
            <v>UNIONES TUBERÍA NOVALOC</v>
          </cell>
        </row>
        <row r="164">
          <cell r="A164" t="str">
            <v>6.11.1</v>
          </cell>
          <cell r="B164" t="str">
            <v>Suministro e instalación Unión 450 mm (18")</v>
          </cell>
          <cell r="C164" t="str">
            <v>un</v>
          </cell>
          <cell r="D164">
            <v>241756</v>
          </cell>
        </row>
        <row r="165">
          <cell r="A165" t="str">
            <v>6.11.2</v>
          </cell>
          <cell r="B165" t="str">
            <v>Suministro e instalación Unión 500  mm (20")</v>
          </cell>
          <cell r="C165" t="str">
            <v>un</v>
          </cell>
          <cell r="D165">
            <v>269422</v>
          </cell>
        </row>
        <row r="166">
          <cell r="A166" t="str">
            <v>6.11.3</v>
          </cell>
          <cell r="B166" t="str">
            <v>Suministro e instalación Unión 24" (Incluye Hidrosello)</v>
          </cell>
          <cell r="C166" t="str">
            <v>un</v>
          </cell>
          <cell r="D166">
            <v>156558</v>
          </cell>
        </row>
        <row r="167">
          <cell r="A167" t="str">
            <v>6.11.4</v>
          </cell>
          <cell r="B167" t="str">
            <v>Suministro e instalación Unión 27" (Incluye Hidrosello)</v>
          </cell>
          <cell r="C167" t="str">
            <v>un</v>
          </cell>
          <cell r="D167">
            <v>168242</v>
          </cell>
        </row>
        <row r="168">
          <cell r="A168" t="str">
            <v>6.11.5</v>
          </cell>
          <cell r="B168" t="str">
            <v>Suministro e instalación Unión 30" (Incluye Hidrosello)</v>
          </cell>
          <cell r="C168" t="str">
            <v>un</v>
          </cell>
          <cell r="D168">
            <v>180170</v>
          </cell>
        </row>
        <row r="169">
          <cell r="A169" t="str">
            <v>6.11.6</v>
          </cell>
          <cell r="B169" t="str">
            <v>Suministro e instalación Unión 33" (Incluye Hidrosello)</v>
          </cell>
          <cell r="C169" t="str">
            <v>un</v>
          </cell>
          <cell r="D169">
            <v>191636</v>
          </cell>
        </row>
        <row r="170">
          <cell r="A170" t="str">
            <v>6.11.7</v>
          </cell>
          <cell r="B170" t="str">
            <v>Suministro e instalación Unión 36" (Incluye Hidrosello)</v>
          </cell>
          <cell r="C170" t="str">
            <v>un</v>
          </cell>
          <cell r="D170">
            <v>210170</v>
          </cell>
        </row>
        <row r="171">
          <cell r="A171" t="str">
            <v>6.12</v>
          </cell>
          <cell r="B171" t="str">
            <v>TUBERIA SANITARIA PVC</v>
          </cell>
        </row>
        <row r="172">
          <cell r="A172" t="str">
            <v>6.1.2.1</v>
          </cell>
          <cell r="B172" t="str">
            <v xml:space="preserve">Suministro e Instalación de Tuberia PVC Sanitaria de 1 1/2" </v>
          </cell>
          <cell r="C172" t="str">
            <v>m</v>
          </cell>
          <cell r="D172">
            <v>10793</v>
          </cell>
        </row>
        <row r="173">
          <cell r="A173" t="str">
            <v>6.1.2.2</v>
          </cell>
          <cell r="B173" t="str">
            <v xml:space="preserve">Suministro e Instalación de Tuberia PVC Sanitaria de 2" </v>
          </cell>
          <cell r="C173" t="str">
            <v>m</v>
          </cell>
          <cell r="D173">
            <v>12378</v>
          </cell>
        </row>
        <row r="174">
          <cell r="A174" t="str">
            <v>6.1.2.3</v>
          </cell>
          <cell r="B174" t="str">
            <v xml:space="preserve">Suministro e Instalación de Tuberia PVC Sanitaria de 3" </v>
          </cell>
          <cell r="C174" t="str">
            <v>m</v>
          </cell>
          <cell r="D174">
            <v>17070</v>
          </cell>
        </row>
        <row r="175">
          <cell r="A175" t="str">
            <v>6.1.2.4</v>
          </cell>
          <cell r="B175" t="str">
            <v xml:space="preserve">Suministro e Instalación de Tuberia PVC Sanitaria de 4" </v>
          </cell>
          <cell r="C175" t="str">
            <v>m</v>
          </cell>
          <cell r="D175">
            <v>21244</v>
          </cell>
        </row>
        <row r="176">
          <cell r="A176" t="str">
            <v>6.1.2.5</v>
          </cell>
          <cell r="B176" t="str">
            <v xml:space="preserve">Suministro e Instalación de Tuberia PVC Sanitaria de 6" </v>
          </cell>
          <cell r="C176" t="str">
            <v>m</v>
          </cell>
          <cell r="D176">
            <v>43442</v>
          </cell>
        </row>
        <row r="177">
          <cell r="B177" t="str">
            <v>CAPITULO 7 - ACUEDUCTOS</v>
          </cell>
        </row>
        <row r="179">
          <cell r="A179" t="str">
            <v>7.1</v>
          </cell>
          <cell r="B179" t="str">
            <v>SUMINISTRO E INSTALACIÓN DE TUBERÍA UNIÓN  MECÁNICA</v>
          </cell>
        </row>
        <row r="180">
          <cell r="A180" t="str">
            <v>7.1.1</v>
          </cell>
          <cell r="B180" t="str">
            <v>Suministro/Instalación Tubería Pvc Presión con campana RDE 21 de 10"</v>
          </cell>
          <cell r="C180" t="str">
            <v>m</v>
          </cell>
          <cell r="D180">
            <v>133408</v>
          </cell>
        </row>
        <row r="181">
          <cell r="A181" t="str">
            <v>7.1.2</v>
          </cell>
          <cell r="B181" t="str">
            <v>Transporte/Instalación Tubería Pvc Presión con campana RDE 21 de 10"</v>
          </cell>
          <cell r="C181" t="str">
            <v>m</v>
          </cell>
          <cell r="D181">
            <v>20171</v>
          </cell>
        </row>
        <row r="182">
          <cell r="A182" t="str">
            <v>7.1.3</v>
          </cell>
          <cell r="B182" t="str">
            <v>Suministro/Instalación Tubería Pvc Presión con campana RDE 21 de 8"</v>
          </cell>
          <cell r="C182" t="str">
            <v>m</v>
          </cell>
          <cell r="D182">
            <v>87169</v>
          </cell>
        </row>
        <row r="183">
          <cell r="A183" t="str">
            <v>7.1.4</v>
          </cell>
          <cell r="B183" t="str">
            <v>Transporte/Instalación Tubería Pvc Presión con campana RDE 21 de 8"</v>
          </cell>
          <cell r="C183" t="str">
            <v>m</v>
          </cell>
          <cell r="D183">
            <v>17587</v>
          </cell>
        </row>
        <row r="184">
          <cell r="A184" t="str">
            <v>7.1.5</v>
          </cell>
          <cell r="B184" t="str">
            <v>Suministro/Instalación Tubería Pvc Presión con campana RDE 21 de 6"</v>
          </cell>
          <cell r="C184" t="str">
            <v>m</v>
          </cell>
          <cell r="D184">
            <v>53300</v>
          </cell>
        </row>
        <row r="185">
          <cell r="A185" t="str">
            <v>7.1.6</v>
          </cell>
          <cell r="B185" t="str">
            <v>Transporte/Instalación Tubería Pvc Presión con campana RDE 21 de 6"</v>
          </cell>
          <cell r="C185" t="str">
            <v>m</v>
          </cell>
          <cell r="D185">
            <v>12176</v>
          </cell>
        </row>
        <row r="186">
          <cell r="A186" t="str">
            <v>7.1.7</v>
          </cell>
          <cell r="B186" t="str">
            <v>Suministro/Instalación Tubería Pvc Presión con campana RDE 21 de 4"</v>
          </cell>
          <cell r="C186" t="str">
            <v>m</v>
          </cell>
          <cell r="D186">
            <v>27269</v>
          </cell>
        </row>
        <row r="187">
          <cell r="A187" t="str">
            <v>7.1.8</v>
          </cell>
          <cell r="B187" t="str">
            <v>Transporte/Instalación Tubería Pvc Presión con campana RDE 21 de 4"</v>
          </cell>
          <cell r="C187" t="str">
            <v>m</v>
          </cell>
          <cell r="D187">
            <v>10935</v>
          </cell>
        </row>
        <row r="188">
          <cell r="A188" t="str">
            <v>7.1.9</v>
          </cell>
          <cell r="B188" t="str">
            <v>Suministro/Instalación Tubería Pvc Presión con campana RDE 21 de 3"</v>
          </cell>
          <cell r="C188" t="str">
            <v>m</v>
          </cell>
          <cell r="D188">
            <v>18692</v>
          </cell>
        </row>
        <row r="189">
          <cell r="A189" t="str">
            <v>7.1.10</v>
          </cell>
          <cell r="B189" t="str">
            <v>Transporte/Instalación Tubería Pvc Presión con campana RDE 21 de 3"</v>
          </cell>
          <cell r="C189" t="str">
            <v>m</v>
          </cell>
          <cell r="D189">
            <v>8491</v>
          </cell>
        </row>
        <row r="190">
          <cell r="A190" t="str">
            <v>7.1.11</v>
          </cell>
          <cell r="B190" t="str">
            <v>Suministro/Instalación Tubería Pvc Presión con campana RDE 21 de 2"</v>
          </cell>
          <cell r="C190" t="str">
            <v>m</v>
          </cell>
          <cell r="D190">
            <v>11581</v>
          </cell>
        </row>
        <row r="191">
          <cell r="A191" t="str">
            <v>7.1.12</v>
          </cell>
          <cell r="B191" t="str">
            <v>Suministro/Instalación Tubería Pvc Presión con campana RDE 41 100 PSI de 6"</v>
          </cell>
          <cell r="C191" t="str">
            <v>m</v>
          </cell>
          <cell r="D191">
            <v>32041</v>
          </cell>
        </row>
        <row r="192">
          <cell r="A192" t="str">
            <v>7.2</v>
          </cell>
          <cell r="B192" t="str">
            <v>SUMINISTRO E INSTALACIÓN DE TUBERÍA BIAXIAL</v>
          </cell>
        </row>
        <row r="193">
          <cell r="A193" t="str">
            <v>7.2.1</v>
          </cell>
          <cell r="B193" t="str">
            <v>Suministro/Instalación Tubería Pvc tipo Biaxial PR 200 de 12"</v>
          </cell>
          <cell r="C193" t="str">
            <v>m</v>
          </cell>
          <cell r="D193">
            <v>183620</v>
          </cell>
        </row>
        <row r="194">
          <cell r="A194" t="str">
            <v>7.2.2</v>
          </cell>
          <cell r="B194" t="str">
            <v>Transporte/Instalación Tubería Pvc tipo Biaxial PR 200 de 12"</v>
          </cell>
          <cell r="C194" t="str">
            <v>m</v>
          </cell>
          <cell r="D194">
            <v>18421</v>
          </cell>
        </row>
        <row r="195">
          <cell r="A195" t="str">
            <v>7.2.3</v>
          </cell>
          <cell r="B195" t="str">
            <v>Suministro/Instalación Tubería Pvc tipo Biaxial PR 200 de 10"</v>
          </cell>
          <cell r="C195" t="str">
            <v>m</v>
          </cell>
          <cell r="D195">
            <v>133408</v>
          </cell>
        </row>
        <row r="196">
          <cell r="A196" t="str">
            <v>7.2.4</v>
          </cell>
          <cell r="B196" t="str">
            <v>Transporte/Instalación Tubería Pvc tipo Biaxial PR 200 de 10"</v>
          </cell>
          <cell r="C196" t="str">
            <v>m</v>
          </cell>
          <cell r="D196">
            <v>20171</v>
          </cell>
        </row>
        <row r="197">
          <cell r="A197" t="str">
            <v>7.2.5</v>
          </cell>
          <cell r="B197" t="str">
            <v>Suministro/Instalación Tubería Pvc tipo Biaxial PR 200 de 8"</v>
          </cell>
          <cell r="C197" t="str">
            <v>m</v>
          </cell>
          <cell r="D197">
            <v>87169</v>
          </cell>
        </row>
        <row r="198">
          <cell r="A198" t="str">
            <v>7.2.6</v>
          </cell>
          <cell r="B198" t="str">
            <v>Transporte/Instalación Tubería Pvc tipo Biaxial PR 200 de 8"</v>
          </cell>
          <cell r="C198" t="str">
            <v>m</v>
          </cell>
          <cell r="D198">
            <v>17587</v>
          </cell>
        </row>
        <row r="199">
          <cell r="A199" t="str">
            <v>7.2.7</v>
          </cell>
          <cell r="B199" t="str">
            <v>Suministro/Instalación Tubería Pvc tipo Biaxial PR 200 de 6"</v>
          </cell>
          <cell r="C199" t="str">
            <v>m</v>
          </cell>
          <cell r="D199">
            <v>53300</v>
          </cell>
        </row>
        <row r="200">
          <cell r="A200" t="str">
            <v>7.2.8</v>
          </cell>
          <cell r="B200" t="str">
            <v>Transporte/Instalación Tubería Pvc tipo Biaxial PR 200 de 6"</v>
          </cell>
          <cell r="C200" t="str">
            <v>m</v>
          </cell>
          <cell r="D200">
            <v>12176</v>
          </cell>
        </row>
        <row r="201">
          <cell r="A201" t="str">
            <v>7.2.9</v>
          </cell>
          <cell r="B201" t="str">
            <v>Suministro/Instalación Tubería Pvc tipo Biaxial PR 200 de 4"</v>
          </cell>
          <cell r="C201" t="str">
            <v>m</v>
          </cell>
          <cell r="D201">
            <v>27269</v>
          </cell>
        </row>
        <row r="202">
          <cell r="A202" t="str">
            <v>7.2.10</v>
          </cell>
          <cell r="B202" t="str">
            <v>Transporte/Instalación Tubería Pvc tipo Biaxial PR 200 de 4"</v>
          </cell>
          <cell r="C202" t="str">
            <v>m</v>
          </cell>
          <cell r="D202">
            <v>10935</v>
          </cell>
        </row>
        <row r="203">
          <cell r="A203" t="str">
            <v>7.3</v>
          </cell>
          <cell r="B203" t="str">
            <v>SUMINISTRO E INSTALACIÓN TUBERIA</v>
          </cell>
        </row>
        <row r="204">
          <cell r="A204" t="str">
            <v>7.3.1</v>
          </cell>
          <cell r="B204" t="str">
            <v>Suministro/Instalación Tubería PF + UAD de 3/4"</v>
          </cell>
          <cell r="C204" t="str">
            <v>m</v>
          </cell>
          <cell r="D204">
            <v>3430</v>
          </cell>
        </row>
        <row r="205">
          <cell r="A205" t="str">
            <v>7.3.2</v>
          </cell>
          <cell r="B205" t="str">
            <v>Suministro/Instalación Tubería PF + UAD de 1/2"</v>
          </cell>
          <cell r="C205" t="str">
            <v>m</v>
          </cell>
          <cell r="D205">
            <v>2202</v>
          </cell>
        </row>
        <row r="206">
          <cell r="A206" t="str">
            <v>7.4</v>
          </cell>
          <cell r="B206" t="str">
            <v>SUMINISTRO E INSTALACIÓN EMPALMES PVC</v>
          </cell>
        </row>
        <row r="207">
          <cell r="A207" t="str">
            <v>7.4.1</v>
          </cell>
          <cell r="B207" t="str">
            <v>Empalme PVC de 6" x 1/2" para acometida de Acueducto</v>
          </cell>
          <cell r="C207" t="str">
            <v>un</v>
          </cell>
          <cell r="D207">
            <v>52518</v>
          </cell>
        </row>
        <row r="208">
          <cell r="A208" t="str">
            <v>7.4.2</v>
          </cell>
          <cell r="B208" t="str">
            <v>Empalme PVC de 4" x 1/2" para acometida de Acueducto</v>
          </cell>
          <cell r="C208" t="str">
            <v>un</v>
          </cell>
          <cell r="D208">
            <v>51554</v>
          </cell>
        </row>
        <row r="209">
          <cell r="A209" t="str">
            <v>7.4.3</v>
          </cell>
          <cell r="B209" t="str">
            <v>Empalme PVC de 3" x 1/2" para acometida de Acueducto</v>
          </cell>
          <cell r="C209" t="str">
            <v>un</v>
          </cell>
          <cell r="D209">
            <v>47742</v>
          </cell>
        </row>
        <row r="210">
          <cell r="A210" t="str">
            <v>7.4.4</v>
          </cell>
          <cell r="B210" t="str">
            <v>Empalme PVC de 2" x 1/2" para acometida de Acueducto</v>
          </cell>
          <cell r="C210" t="str">
            <v>un</v>
          </cell>
          <cell r="D210">
            <v>43275</v>
          </cell>
        </row>
        <row r="211">
          <cell r="A211" t="str">
            <v>7.4.5</v>
          </cell>
          <cell r="B211" t="str">
            <v>Empalme PVC de 2" x 3/4" para acometida de Acueducto</v>
          </cell>
          <cell r="C211" t="str">
            <v>un</v>
          </cell>
          <cell r="D211">
            <v>69120</v>
          </cell>
        </row>
        <row r="212">
          <cell r="A212" t="str">
            <v>7.5</v>
          </cell>
          <cell r="B212" t="str">
            <v>SUMINISTRO E INSTALACIÓN EMPALMES ACERO INOXIDABLE</v>
          </cell>
        </row>
        <row r="213">
          <cell r="A213" t="str">
            <v>7.5.1</v>
          </cell>
          <cell r="B213" t="str">
            <v>Empalme Acero Inoxidable de 6" x 1/2" para acometida de Acueducto</v>
          </cell>
          <cell r="C213" t="str">
            <v>un</v>
          </cell>
          <cell r="D213">
            <v>196173</v>
          </cell>
        </row>
        <row r="214">
          <cell r="A214" t="str">
            <v>7.5.2</v>
          </cell>
          <cell r="B214" t="str">
            <v>Empalme Acero Inoxidable de 6" x  2" para acometida de Acueducto</v>
          </cell>
          <cell r="C214" t="str">
            <v>un</v>
          </cell>
          <cell r="D214">
            <v>257653</v>
          </cell>
        </row>
        <row r="215">
          <cell r="A215" t="str">
            <v>7.5.3</v>
          </cell>
          <cell r="B215" t="str">
            <v>Empalme Acero Inoxidable de 8" x  2" para acometida de Acueducto</v>
          </cell>
          <cell r="C215" t="str">
            <v>un</v>
          </cell>
          <cell r="D215">
            <v>288973</v>
          </cell>
        </row>
        <row r="216">
          <cell r="A216" t="str">
            <v>7.5.4</v>
          </cell>
          <cell r="B216" t="str">
            <v>Empalme Acero Inoxidable de 8" x 1/2" para acometida de Acueducto</v>
          </cell>
          <cell r="C216" t="str">
            <v>un</v>
          </cell>
          <cell r="D216">
            <v>219373</v>
          </cell>
        </row>
        <row r="217">
          <cell r="A217" t="str">
            <v>7.6</v>
          </cell>
          <cell r="B217" t="str">
            <v>SUMINISTRO E INSTALACIÓN TUBERIA HIERRO DÚCTIL</v>
          </cell>
        </row>
        <row r="218">
          <cell r="A218" t="str">
            <v>7.6.1</v>
          </cell>
          <cell r="B218" t="str">
            <v>Suministro/Instalación Tubería Hierro Dúctil de 12"</v>
          </cell>
          <cell r="C218" t="str">
            <v>m</v>
          </cell>
          <cell r="D218">
            <v>301956</v>
          </cell>
        </row>
        <row r="219">
          <cell r="A219" t="str">
            <v>7.6.2</v>
          </cell>
          <cell r="B219" t="str">
            <v>Transporte/Instalación Tubería Hierro Dúctil de 12"</v>
          </cell>
          <cell r="C219" t="str">
            <v>m</v>
          </cell>
          <cell r="D219">
            <v>45557</v>
          </cell>
        </row>
        <row r="220">
          <cell r="A220" t="str">
            <v>7.6.3</v>
          </cell>
          <cell r="B220" t="str">
            <v>Suministro/Instalación Tubería Hierro Dúctil de 10"</v>
          </cell>
          <cell r="C220" t="str">
            <v>m</v>
          </cell>
          <cell r="D220">
            <v>258653</v>
          </cell>
        </row>
        <row r="221">
          <cell r="A221" t="str">
            <v>7.6.4</v>
          </cell>
          <cell r="B221" t="str">
            <v>Transporte/Instalación Tubería Hierro Dúctil de 10"</v>
          </cell>
          <cell r="C221" t="str">
            <v>m</v>
          </cell>
          <cell r="D221">
            <v>37738</v>
          </cell>
        </row>
        <row r="222">
          <cell r="A222" t="str">
            <v>7.6.5</v>
          </cell>
          <cell r="B222" t="str">
            <v>Suministro/Instalación Tubería Hierro Dúctil de 8"</v>
          </cell>
          <cell r="C222" t="str">
            <v>m</v>
          </cell>
          <cell r="D222">
            <v>241687</v>
          </cell>
        </row>
        <row r="223">
          <cell r="A223" t="str">
            <v>7.6.6</v>
          </cell>
          <cell r="B223" t="str">
            <v>Transporte/Instalación Tubería Hierro Dúctil de 8"</v>
          </cell>
          <cell r="C223" t="str">
            <v>m</v>
          </cell>
          <cell r="D223">
            <v>32814</v>
          </cell>
        </row>
        <row r="224">
          <cell r="A224" t="str">
            <v>7.7</v>
          </cell>
          <cell r="B224" t="str">
            <v>SUMINISTRO E INSTALACIÓN TUBERIA POLIETILENO</v>
          </cell>
        </row>
        <row r="225">
          <cell r="A225" t="str">
            <v>7.7.1</v>
          </cell>
          <cell r="B225" t="str">
            <v>Suministro/Instalación Tubería Polietileno PE 100 PN 10 de 250 m.m.</v>
          </cell>
          <cell r="C225" t="str">
            <v>m</v>
          </cell>
          <cell r="D225">
            <v>136615</v>
          </cell>
        </row>
        <row r="226">
          <cell r="A226" t="str">
            <v>7.7.2</v>
          </cell>
          <cell r="B226" t="str">
            <v>Suministro/Instalación Tubería Polietileno PE 100 PN 12,5 de 250 m.m.</v>
          </cell>
          <cell r="C226" t="str">
            <v>m</v>
          </cell>
          <cell r="D226">
            <v>172464</v>
          </cell>
        </row>
        <row r="227">
          <cell r="A227" t="str">
            <v>7.7.3</v>
          </cell>
          <cell r="B227" t="str">
            <v>Suministro/Instalación Tubería Polietileno PE 100 PN 16 de 250 m.m.</v>
          </cell>
          <cell r="C227" t="str">
            <v>m</v>
          </cell>
          <cell r="D227">
            <v>198007</v>
          </cell>
        </row>
        <row r="228">
          <cell r="A228" t="str">
            <v>7.7.4</v>
          </cell>
          <cell r="B228" t="str">
            <v>Transporte/Instalación Tubería Polietileno PE 100 de 250 m.m.</v>
          </cell>
          <cell r="C228" t="str">
            <v>m</v>
          </cell>
          <cell r="D228">
            <v>14728</v>
          </cell>
        </row>
        <row r="229">
          <cell r="A229" t="str">
            <v>7.7.5</v>
          </cell>
          <cell r="B229" t="str">
            <v>Suministro/Instalación Tubería Polietileno PE 100 PN 10 de 200 m.m.</v>
          </cell>
          <cell r="C229" t="str">
            <v>m</v>
          </cell>
          <cell r="D229">
            <v>85241</v>
          </cell>
        </row>
        <row r="230">
          <cell r="A230" t="str">
            <v>7.7.6</v>
          </cell>
          <cell r="B230" t="str">
            <v>Suministro/Instalación Tubería Polietileno PE 100 PN 12,5 de 200 m.m.</v>
          </cell>
          <cell r="C230" t="str">
            <v>m</v>
          </cell>
          <cell r="D230">
            <v>113033</v>
          </cell>
        </row>
        <row r="231">
          <cell r="A231" t="str">
            <v>7.7.7</v>
          </cell>
          <cell r="B231" t="str">
            <v>Suministro/Instalación Tubería Polietileno PE 100 PN 16 de 200 m.m.</v>
          </cell>
          <cell r="C231" t="str">
            <v>m</v>
          </cell>
          <cell r="D231">
            <v>122824</v>
          </cell>
        </row>
        <row r="232">
          <cell r="A232" t="str">
            <v>7.7.8</v>
          </cell>
          <cell r="B232" t="str">
            <v>Transporte/Instalación Tubería Polietileno PE 100 de 200 m.m.</v>
          </cell>
          <cell r="C232" t="str">
            <v>m</v>
          </cell>
          <cell r="D232">
            <v>12585</v>
          </cell>
        </row>
        <row r="233">
          <cell r="A233" t="str">
            <v>7.7.9</v>
          </cell>
          <cell r="B233" t="str">
            <v>Suministro/Instalación Tubería Polietileno PE 100 PN 10 de 160 m.m.</v>
          </cell>
          <cell r="C233" t="str">
            <v>m</v>
          </cell>
          <cell r="D233">
            <v>57362</v>
          </cell>
        </row>
        <row r="234">
          <cell r="A234" t="str">
            <v>7.7.10</v>
          </cell>
          <cell r="B234" t="str">
            <v>Suministro/Instalación Tubería Polietileno PE 100 PN 12,5 de 160 m.m.</v>
          </cell>
          <cell r="C234" t="str">
            <v>m</v>
          </cell>
          <cell r="D234">
            <v>73349</v>
          </cell>
        </row>
        <row r="235">
          <cell r="A235" t="str">
            <v>7.7.11</v>
          </cell>
          <cell r="B235" t="str">
            <v>Suministro/Instalación Tubería Polietileno PE 100 PN 16 de 160 m.m.</v>
          </cell>
          <cell r="C235" t="str">
            <v>m</v>
          </cell>
          <cell r="D235">
            <v>80542</v>
          </cell>
        </row>
        <row r="236">
          <cell r="A236" t="str">
            <v>7.7.12</v>
          </cell>
          <cell r="B236" t="str">
            <v>Transporte/Instalación Tubería Polietileno PE 100 de 160 m.m.</v>
          </cell>
          <cell r="C236" t="str">
            <v>m</v>
          </cell>
          <cell r="D236">
            <v>11069</v>
          </cell>
        </row>
        <row r="237">
          <cell r="A237" t="str">
            <v>7.7.13</v>
          </cell>
          <cell r="B237" t="str">
            <v>Suministro/Instalación Tubería Polietileno PE 100 PN 10 de 110 m.m.</v>
          </cell>
          <cell r="C237" t="str">
            <v>m</v>
          </cell>
          <cell r="D237">
            <v>31216</v>
          </cell>
        </row>
        <row r="238">
          <cell r="A238" t="str">
            <v>7.7.14</v>
          </cell>
          <cell r="B238" t="str">
            <v>Suministro/Instalación Tubería Polietileno PE 100 PN 12,5 de 110 m.m.</v>
          </cell>
          <cell r="C238" t="str">
            <v>m</v>
          </cell>
          <cell r="D238">
            <v>39274</v>
          </cell>
        </row>
        <row r="239">
          <cell r="A239" t="str">
            <v>7.7.15</v>
          </cell>
          <cell r="B239" t="str">
            <v>Suministro/Instalación Tubería Polietileno PE 100 PN 16 de 110 m.m.</v>
          </cell>
          <cell r="C239" t="str">
            <v>m</v>
          </cell>
          <cell r="D239">
            <v>41901</v>
          </cell>
        </row>
        <row r="240">
          <cell r="A240" t="str">
            <v>7.7.16</v>
          </cell>
          <cell r="B240" t="str">
            <v>Transporte/Instalación Tubería Polietileno PE 100 de 110 m.m.</v>
          </cell>
          <cell r="C240" t="str">
            <v>m</v>
          </cell>
          <cell r="D240">
            <v>9036</v>
          </cell>
        </row>
        <row r="241">
          <cell r="A241" t="str">
            <v>7.7.17</v>
          </cell>
          <cell r="B241" t="str">
            <v>Suministro/Instalación Tubería Polietileno PE 100 PN 10 de 90 m.m.</v>
          </cell>
          <cell r="C241" t="str">
            <v>m</v>
          </cell>
          <cell r="D241">
            <v>22463</v>
          </cell>
        </row>
        <row r="242">
          <cell r="A242" t="str">
            <v>7.7.18</v>
          </cell>
          <cell r="B242" t="str">
            <v>Suministro/Instalación Tubería Polietileno PE 100 PN 12,5 de 90 m.m.</v>
          </cell>
          <cell r="C242" t="str">
            <v>m</v>
          </cell>
          <cell r="D242">
            <v>27455</v>
          </cell>
        </row>
        <row r="243">
          <cell r="A243" t="str">
            <v>7.7.19</v>
          </cell>
          <cell r="B243" t="str">
            <v>Suministro/Instalación Tubería Polietileno PE 100 PN 16 de 90 m.m.</v>
          </cell>
          <cell r="C243" t="str">
            <v>m</v>
          </cell>
          <cell r="D243">
            <v>29727</v>
          </cell>
        </row>
        <row r="244">
          <cell r="A244" t="str">
            <v>7.7.20</v>
          </cell>
          <cell r="B244" t="str">
            <v>Suministro/Instalación Tubería Polietileno PE 100 PN 10 de 75 m.m.</v>
          </cell>
          <cell r="C244" t="str">
            <v>m</v>
          </cell>
          <cell r="D244">
            <v>18829</v>
          </cell>
        </row>
        <row r="245">
          <cell r="A245" t="str">
            <v>7.7.21</v>
          </cell>
          <cell r="B245" t="str">
            <v>Suministro/Instalación Tubería Polietileno PE 100 PN 12,5 de 75 m.m.</v>
          </cell>
          <cell r="C245" t="str">
            <v>m</v>
          </cell>
          <cell r="D245">
            <v>21555</v>
          </cell>
        </row>
        <row r="246">
          <cell r="A246" t="str">
            <v>7.7.22</v>
          </cell>
          <cell r="B246" t="str">
            <v>Suministro/Instalación Tubería Polietileno PE 100 PN 16 de 75 m.m.</v>
          </cell>
          <cell r="C246" t="str">
            <v>m</v>
          </cell>
          <cell r="D246">
            <v>24524</v>
          </cell>
        </row>
        <row r="247">
          <cell r="A247" t="str">
            <v>7.7.23</v>
          </cell>
          <cell r="B247" t="str">
            <v>Transporte/Instalación Tubería Polietileno PE 100 de 90 m.m.</v>
          </cell>
          <cell r="C247" t="str">
            <v>m</v>
          </cell>
          <cell r="D247">
            <v>7721</v>
          </cell>
        </row>
        <row r="248">
          <cell r="A248" t="str">
            <v>7.7.24</v>
          </cell>
          <cell r="B248" t="str">
            <v>Transporte/Instalación Tubería Polietileno PE 100 de 75 m.m.</v>
          </cell>
          <cell r="C248" t="str">
            <v>m</v>
          </cell>
          <cell r="D248">
            <v>7408</v>
          </cell>
        </row>
        <row r="249">
          <cell r="A249" t="str">
            <v>7.7.25</v>
          </cell>
          <cell r="B249" t="str">
            <v>Suministro/Instalación Tubería Polietileno PE 100 PN 10 de 63 m.m.</v>
          </cell>
          <cell r="C249" t="str">
            <v>m</v>
          </cell>
          <cell r="D249">
            <v>14762</v>
          </cell>
        </row>
        <row r="250">
          <cell r="A250" t="str">
            <v>7.7.26</v>
          </cell>
          <cell r="B250" t="str">
            <v>Suministro/Instalación Tubería Polietileno PE 100 PN 12,5 de 63 m.m.</v>
          </cell>
          <cell r="C250" t="str">
            <v>m</v>
          </cell>
          <cell r="D250">
            <v>17277</v>
          </cell>
        </row>
        <row r="251">
          <cell r="A251" t="str">
            <v>7.7.27</v>
          </cell>
          <cell r="B251" t="str">
            <v>Suministro/Instalación Tubería Polietileno PE 100 PN 16 de 63 m.m.</v>
          </cell>
          <cell r="C251" t="str">
            <v>m</v>
          </cell>
          <cell r="D251">
            <v>18261</v>
          </cell>
        </row>
        <row r="252">
          <cell r="A252" t="str">
            <v>7.7.28</v>
          </cell>
          <cell r="B252" t="str">
            <v>Transporte/Instalación Tubería Polietileno PE 100 de 63 m.m.</v>
          </cell>
          <cell r="C252" t="str">
            <v>m</v>
          </cell>
          <cell r="D252">
            <v>7324</v>
          </cell>
        </row>
        <row r="253">
          <cell r="A253" t="str">
            <v>7.7.29</v>
          </cell>
          <cell r="B253" t="str">
            <v>Suministro/Instalación Tubería Polietileno PE 100 PN 16 de 50 m.m.</v>
          </cell>
          <cell r="C253" t="str">
            <v>m</v>
          </cell>
          <cell r="D253">
            <v>15009</v>
          </cell>
        </row>
        <row r="254">
          <cell r="A254" t="str">
            <v>7.7.30</v>
          </cell>
          <cell r="B254" t="str">
            <v>Suministro/Instalación Tubería Polietileno PE 40 PN 10 RDE 7.5 de 32 mm Acued</v>
          </cell>
          <cell r="C254" t="str">
            <v>m</v>
          </cell>
          <cell r="D254">
            <v>12323</v>
          </cell>
        </row>
        <row r="255">
          <cell r="A255" t="str">
            <v>7.7.31</v>
          </cell>
          <cell r="B255" t="str">
            <v>Suministro/Instalación Tubería Polietileno 20 m.m. p/Acometida</v>
          </cell>
          <cell r="C255" t="str">
            <v>m</v>
          </cell>
          <cell r="D255">
            <v>2643</v>
          </cell>
        </row>
        <row r="256">
          <cell r="A256" t="str">
            <v>7.8</v>
          </cell>
          <cell r="B256" t="str">
            <v xml:space="preserve">Empalme Acometida en Polietileno 32 m.m. (Sumin+Instal)                                       </v>
          </cell>
          <cell r="C256" t="str">
            <v>un</v>
          </cell>
          <cell r="D256">
            <v>64475</v>
          </cell>
        </row>
        <row r="257">
          <cell r="A257" t="str">
            <v>7.9</v>
          </cell>
          <cell r="B257" t="str">
            <v xml:space="preserve">Empalme Acometida Polietileno de 20 m.m.  (Sumin+Instal)                                       </v>
          </cell>
          <cell r="C257" t="str">
            <v>un</v>
          </cell>
          <cell r="D257">
            <v>52175</v>
          </cell>
        </row>
        <row r="258">
          <cell r="A258" t="str">
            <v>7.10</v>
          </cell>
          <cell r="B258" t="str">
            <v xml:space="preserve">Suministro e Instalación de Registro de incorporación de 1/2" para acueducto                                       </v>
          </cell>
          <cell r="C258" t="str">
            <v>un</v>
          </cell>
          <cell r="D258">
            <v>29866</v>
          </cell>
        </row>
        <row r="259">
          <cell r="A259" t="str">
            <v>7.11</v>
          </cell>
          <cell r="B259" t="str">
            <v>SUMINISTRO E INSTALACIÓN VÁLVULAS Y/O REGISTRO RED WHITE</v>
          </cell>
        </row>
        <row r="260">
          <cell r="A260" t="str">
            <v>7.11.1</v>
          </cell>
          <cell r="B260" t="str">
            <v>Suministro e Instalación Registro Tipo Red White 3"</v>
          </cell>
          <cell r="C260" t="str">
            <v>un</v>
          </cell>
          <cell r="D260">
            <v>306555</v>
          </cell>
        </row>
        <row r="261">
          <cell r="A261" t="str">
            <v>7.11.2</v>
          </cell>
          <cell r="B261" t="str">
            <v>Suministro e Instalación Registro Tipo Red White 2"</v>
          </cell>
          <cell r="C261" t="str">
            <v>un</v>
          </cell>
          <cell r="D261">
            <v>121767</v>
          </cell>
        </row>
        <row r="262">
          <cell r="A262" t="str">
            <v>7.11.3</v>
          </cell>
          <cell r="B262" t="str">
            <v>Suministro e Instalación Registro Tipo Red White 1,5"</v>
          </cell>
          <cell r="C262" t="str">
            <v>un</v>
          </cell>
          <cell r="D262">
            <v>93361</v>
          </cell>
        </row>
        <row r="263">
          <cell r="A263" t="str">
            <v>7.11.4</v>
          </cell>
          <cell r="B263" t="str">
            <v>Suministro e Instalación Registro Tipo Red White 1"</v>
          </cell>
          <cell r="C263" t="str">
            <v>un</v>
          </cell>
          <cell r="D263">
            <v>46961</v>
          </cell>
        </row>
        <row r="264">
          <cell r="A264" t="str">
            <v>7.12</v>
          </cell>
          <cell r="B264" t="str">
            <v>Suministro e Instalación Válvula apertura rápida 4"</v>
          </cell>
          <cell r="C264" t="str">
            <v>un</v>
          </cell>
          <cell r="D264">
            <v>270841</v>
          </cell>
        </row>
        <row r="265">
          <cell r="A265" t="str">
            <v>7.14</v>
          </cell>
          <cell r="B265" t="str">
            <v>SUMINISTRO E INSTALACIÓN VÁLVULA EXTREMO LISO</v>
          </cell>
        </row>
        <row r="266">
          <cell r="A266" t="str">
            <v>7.14.1</v>
          </cell>
          <cell r="B266" t="str">
            <v>Suministro/Instalación Válvula de Compuerta elástica vástago no ascendente Extremo Liso HF de 6"</v>
          </cell>
          <cell r="C266" t="str">
            <v>un</v>
          </cell>
          <cell r="D266">
            <v>839130</v>
          </cell>
        </row>
        <row r="267">
          <cell r="A267" t="str">
            <v>7.14.2</v>
          </cell>
          <cell r="B267" t="str">
            <v>Transporte/Instalación Válvula de Compuerta elástica vástago no ascendenteExtremo Liso HF de 6"</v>
          </cell>
          <cell r="C267" t="str">
            <v>un</v>
          </cell>
          <cell r="D267">
            <v>75926</v>
          </cell>
        </row>
        <row r="268">
          <cell r="A268" t="str">
            <v>7.14.3</v>
          </cell>
          <cell r="B268" t="str">
            <v>Suministro/Instalación Válvula de Compuerta elástica vástago no ascendente Extremo Liso HF de 4"</v>
          </cell>
          <cell r="C268" t="str">
            <v>un</v>
          </cell>
          <cell r="D268">
            <v>483142</v>
          </cell>
        </row>
        <row r="269">
          <cell r="A269" t="str">
            <v>7.14.4</v>
          </cell>
          <cell r="B269" t="str">
            <v>Transporte/Instalación Válvula de Compuerta elástica vástago no ascendente Extremo Liso HF de 4"</v>
          </cell>
          <cell r="C269" t="str">
            <v>un</v>
          </cell>
          <cell r="D269">
            <v>66181</v>
          </cell>
        </row>
        <row r="270">
          <cell r="A270" t="str">
            <v>7.14.5</v>
          </cell>
          <cell r="B270" t="str">
            <v>Suministro/Instalación Válvula de Compuerta elástica vástago no ascendente Extremo Liso HF de 3"</v>
          </cell>
          <cell r="C270" t="str">
            <v>un</v>
          </cell>
          <cell r="D270">
            <v>485784</v>
          </cell>
        </row>
        <row r="271">
          <cell r="A271" t="str">
            <v>7.14.6</v>
          </cell>
          <cell r="B271" t="str">
            <v>Transporte/Instalación Válvula de Compuerta elástica vástago no ascendente Extremo Liso HF de 3"</v>
          </cell>
          <cell r="C271" t="str">
            <v>un</v>
          </cell>
          <cell r="D271">
            <v>64689</v>
          </cell>
        </row>
        <row r="272">
          <cell r="A272" t="str">
            <v>7.15</v>
          </cell>
          <cell r="B272" t="str">
            <v>Suministro/Instalación/Alineación Caja HF para Medidores</v>
          </cell>
          <cell r="C272" t="str">
            <v>un</v>
          </cell>
          <cell r="D272">
            <v>75783</v>
          </cell>
        </row>
        <row r="273">
          <cell r="A273" t="str">
            <v>7.16</v>
          </cell>
          <cell r="B273" t="str">
            <v>SUMINISTRO E INSTALACIÓN HIDRANTE HF BRIDADO</v>
          </cell>
        </row>
        <row r="274">
          <cell r="A274" t="str">
            <v>7.16.1</v>
          </cell>
          <cell r="B274" t="str">
            <v>Suministro/Instalación Hidrante HF bridado tipo Tráfico de 4"</v>
          </cell>
          <cell r="C274" t="str">
            <v>un</v>
          </cell>
          <cell r="D274">
            <v>2123566</v>
          </cell>
        </row>
        <row r="275">
          <cell r="A275" t="str">
            <v>7.16.2</v>
          </cell>
          <cell r="B275" t="str">
            <v>Transporte/Instalación Hidrante HF bridado tipo Tráfico de 4"</v>
          </cell>
          <cell r="C275" t="str">
            <v>un</v>
          </cell>
          <cell r="D275">
            <v>93367</v>
          </cell>
        </row>
        <row r="276">
          <cell r="A276" t="str">
            <v>7.16.3</v>
          </cell>
          <cell r="B276" t="str">
            <v>Suministro/Instalación Hidrante HF bridado tipo Tráfico de 3"</v>
          </cell>
          <cell r="C276" t="str">
            <v>un</v>
          </cell>
          <cell r="D276">
            <v>1296718</v>
          </cell>
        </row>
        <row r="277">
          <cell r="A277" t="str">
            <v>7.16.4</v>
          </cell>
          <cell r="B277" t="str">
            <v>Transporte/Instalación Hidrante HF bridado tipo Tráfico de 3"</v>
          </cell>
          <cell r="C277" t="str">
            <v>un</v>
          </cell>
          <cell r="D277">
            <v>85099</v>
          </cell>
        </row>
        <row r="278">
          <cell r="A278" t="str">
            <v>7.17</v>
          </cell>
          <cell r="B278" t="str">
            <v>SUMINISTRO E INSTALACIÓN VÁLVULAS BRIDADAS</v>
          </cell>
        </row>
        <row r="279">
          <cell r="A279" t="str">
            <v>7.17.1</v>
          </cell>
          <cell r="B279" t="str">
            <v>Suministro/Instalación Válvula Bridada HF de 8"</v>
          </cell>
          <cell r="C279" t="str">
            <v>un</v>
          </cell>
          <cell r="D279">
            <v>1149354</v>
          </cell>
        </row>
        <row r="280">
          <cell r="A280" t="str">
            <v>7.17.2</v>
          </cell>
          <cell r="B280" t="str">
            <v>Transporte/Instalación Válvula Bridada HF de 8"</v>
          </cell>
          <cell r="C280" t="str">
            <v>un</v>
          </cell>
          <cell r="D280">
            <v>87968</v>
          </cell>
        </row>
        <row r="281">
          <cell r="A281" t="str">
            <v>7.17.3</v>
          </cell>
          <cell r="B281" t="str">
            <v>Suministro/Instalación Válvula Bridada HF de 6"</v>
          </cell>
          <cell r="C281" t="str">
            <v>un</v>
          </cell>
          <cell r="D281">
            <v>804614</v>
          </cell>
        </row>
        <row r="282">
          <cell r="A282" t="str">
            <v>7.17.4</v>
          </cell>
          <cell r="B282" t="str">
            <v>Transporte/Instalación Válvula Bridada HF de 6"</v>
          </cell>
          <cell r="C282" t="str">
            <v>un</v>
          </cell>
          <cell r="D282">
            <v>78619</v>
          </cell>
        </row>
        <row r="283">
          <cell r="A283" t="str">
            <v>7.17.5</v>
          </cell>
          <cell r="B283" t="str">
            <v>Suministro/Instalación Válvula Bridada HF de 4"</v>
          </cell>
          <cell r="C283" t="str">
            <v>un</v>
          </cell>
          <cell r="D283">
            <v>468398</v>
          </cell>
        </row>
        <row r="284">
          <cell r="A284" t="str">
            <v>7.17.6</v>
          </cell>
          <cell r="B284" t="str">
            <v>Transporte/Instalación Válvula Bridada HF de 4"</v>
          </cell>
          <cell r="C284" t="str">
            <v>un</v>
          </cell>
          <cell r="D284">
            <v>72108</v>
          </cell>
        </row>
        <row r="285">
          <cell r="A285" t="str">
            <v>7.17.7</v>
          </cell>
          <cell r="B285" t="str">
            <v>Suministro/Instalación Válvula Bridada HF de 3"</v>
          </cell>
          <cell r="C285" t="str">
            <v>un</v>
          </cell>
          <cell r="D285">
            <v>365042</v>
          </cell>
        </row>
        <row r="286">
          <cell r="A286" t="str">
            <v>7.17.8</v>
          </cell>
          <cell r="B286" t="str">
            <v>Transporte/Instalación Válvula Bridada HF de 3"</v>
          </cell>
          <cell r="C286" t="str">
            <v>un</v>
          </cell>
          <cell r="D286">
            <v>71075</v>
          </cell>
        </row>
        <row r="287">
          <cell r="A287" t="str">
            <v>7.17.9</v>
          </cell>
          <cell r="B287" t="str">
            <v>Suministro/Instalación Válvula Bridada HF de 2"</v>
          </cell>
          <cell r="C287" t="str">
            <v>un</v>
          </cell>
          <cell r="D287">
            <v>303446</v>
          </cell>
        </row>
        <row r="288">
          <cell r="A288" t="str">
            <v>7.17.10</v>
          </cell>
          <cell r="B288" t="str">
            <v>Transporte/Instalación Válvula Bridada HF de 2"</v>
          </cell>
          <cell r="C288" t="str">
            <v>un</v>
          </cell>
          <cell r="D288">
            <v>70459</v>
          </cell>
        </row>
        <row r="289">
          <cell r="A289" t="str">
            <v>7.18</v>
          </cell>
          <cell r="B289" t="str">
            <v>SUMINISTRO E INSTALACIÓN DE TUBERÍA PVC PRESIÓN</v>
          </cell>
        </row>
        <row r="290">
          <cell r="A290" t="str">
            <v>7.18.1</v>
          </cell>
          <cell r="B290" t="str">
            <v>Suministro/Instalación Tubería Pvc tipo Presión RDE 21 200 PSI de 1"</v>
          </cell>
          <cell r="C290" t="str">
            <v>m</v>
          </cell>
          <cell r="D290">
            <v>8547</v>
          </cell>
        </row>
        <row r="291">
          <cell r="A291" t="str">
            <v>7.18.2</v>
          </cell>
          <cell r="B291" t="str">
            <v>Suministro/Instalación Tubería Pvc tipo Presión RDE 21 200 PSI de 2"</v>
          </cell>
          <cell r="C291" t="str">
            <v>m</v>
          </cell>
          <cell r="D291">
            <v>16742</v>
          </cell>
        </row>
        <row r="292">
          <cell r="A292" t="str">
            <v>7.18.3</v>
          </cell>
          <cell r="B292" t="str">
            <v>Suministro/Instalación Tubería Pvc tipo Presión RDE 21 200 PSI de 3"</v>
          </cell>
          <cell r="C292" t="str">
            <v>m</v>
          </cell>
          <cell r="D292">
            <v>29710</v>
          </cell>
        </row>
        <row r="293">
          <cell r="A293" t="str">
            <v>7.18.4</v>
          </cell>
          <cell r="B293" t="str">
            <v>Suministro/Instalación Tubería Pvc tipo Presión RDE 21 200 PSI de 4"</v>
          </cell>
          <cell r="C293" t="str">
            <v>m</v>
          </cell>
          <cell r="D293">
            <v>46791</v>
          </cell>
        </row>
        <row r="294">
          <cell r="A294" t="str">
            <v>7.20</v>
          </cell>
          <cell r="B294" t="str">
            <v>Portaválvula de 2" a 8" (incluye tapa HD y accesorios)</v>
          </cell>
          <cell r="C294" t="str">
            <v>un</v>
          </cell>
          <cell r="D294">
            <v>191137</v>
          </cell>
        </row>
        <row r="296">
          <cell r="B296" t="str">
            <v>CAPITULO 8 - RELLENOS COMPACTADOS</v>
          </cell>
        </row>
        <row r="298">
          <cell r="A298" t="str">
            <v>8.1</v>
          </cell>
          <cell r="B298" t="str">
            <v>Rellenos Compactados con Material de Obra</v>
          </cell>
          <cell r="C298" t="str">
            <v>m³</v>
          </cell>
          <cell r="D298">
            <v>11914</v>
          </cell>
        </row>
        <row r="299">
          <cell r="A299" t="str">
            <v>8.2</v>
          </cell>
          <cell r="B299" t="str">
            <v xml:space="preserve">Rellenos Compactados con Material Común de Cantera de Préstamo </v>
          </cell>
          <cell r="C299" t="str">
            <v>m³</v>
          </cell>
          <cell r="D299">
            <v>25605</v>
          </cell>
        </row>
        <row r="302">
          <cell r="B302" t="str">
            <v>CAPITULO 9 - DRENAJES SUBTERRANEOS</v>
          </cell>
        </row>
        <row r="304">
          <cell r="A304" t="str">
            <v>9.1</v>
          </cell>
          <cell r="B304" t="str">
            <v>SUBDREN EN ZANJA</v>
          </cell>
        </row>
        <row r="305">
          <cell r="A305" t="str">
            <v>9.1.1</v>
          </cell>
          <cell r="B305" t="str">
            <v>Subdrén en Zanja - 0.6x0.6 m.- Con Geotextil NT 1600 /Mat. Granular/Tubería Pvc de 100 m.m. para Subdrenes</v>
          </cell>
          <cell r="C305" t="str">
            <v>m</v>
          </cell>
          <cell r="D305">
            <v>63769</v>
          </cell>
        </row>
        <row r="306">
          <cell r="A306" t="str">
            <v>9.1.2</v>
          </cell>
          <cell r="B306" t="str">
            <v>Subdrén en Zanja - 0.6x0.6 m.- Con Geotextil NT 1600 y Material Granular para Subdrenes</v>
          </cell>
          <cell r="C306" t="str">
            <v>m</v>
          </cell>
          <cell r="D306">
            <v>40883</v>
          </cell>
        </row>
        <row r="307">
          <cell r="A307" t="str">
            <v>9.1.3</v>
          </cell>
          <cell r="B307" t="str">
            <v>Subdrén en Zanja - 0.6x0.4 m.- Con Geotextil NT 1600 /Mat. Granular/Tubería Pvc de 100 m.m. para Subdrenes</v>
          </cell>
          <cell r="C307" t="str">
            <v>m</v>
          </cell>
          <cell r="D307">
            <v>54813</v>
          </cell>
        </row>
        <row r="308">
          <cell r="A308" t="str">
            <v>9.1.4</v>
          </cell>
          <cell r="B308" t="str">
            <v>Subdrén en Zanja - 0.6x0.4 m.- Con Geotextil NT 1600  y Material Granular para Subdrenes</v>
          </cell>
          <cell r="C308" t="str">
            <v>m</v>
          </cell>
          <cell r="D308">
            <v>31968</v>
          </cell>
        </row>
        <row r="309">
          <cell r="A309" t="str">
            <v>9.2</v>
          </cell>
          <cell r="B309" t="str">
            <v>Material Granular para Subdrenes y Drenajes</v>
          </cell>
          <cell r="C309" t="str">
            <v>m³</v>
          </cell>
          <cell r="D309">
            <v>54210</v>
          </cell>
        </row>
        <row r="310">
          <cell r="A310" t="str">
            <v>9.3</v>
          </cell>
          <cell r="B310" t="str">
            <v>GEOTEXTIL NO TEJIDO TIPO PAVCO O SIMILAR PARA SUBDRENES Y DRENAJES</v>
          </cell>
        </row>
        <row r="311">
          <cell r="A311" t="str">
            <v>9.3.1</v>
          </cell>
          <cell r="B311" t="str">
            <v>Geotextil No Tejido Tipo Pavco 1600 o similar para Subdrenes y Drenajes</v>
          </cell>
          <cell r="C311" t="str">
            <v>m²</v>
          </cell>
          <cell r="D311">
            <v>3926</v>
          </cell>
        </row>
        <row r="312">
          <cell r="A312" t="str">
            <v>9.3.2</v>
          </cell>
          <cell r="B312" t="str">
            <v>Geotextil No Tejido Tipo Pavco 2000 o similar para Subdrenes y Drenajes</v>
          </cell>
          <cell r="C312" t="str">
            <v>m²</v>
          </cell>
          <cell r="D312">
            <v>5297</v>
          </cell>
        </row>
        <row r="313">
          <cell r="A313" t="str">
            <v>9.4</v>
          </cell>
          <cell r="B313" t="str">
            <v>TUBERIA PVC PARA DRENES</v>
          </cell>
        </row>
        <row r="314">
          <cell r="A314" t="str">
            <v>9.4.1</v>
          </cell>
          <cell r="B314" t="str">
            <v>Tubería Pvc 100 mm sin filtro Tipo Pavco o similar p/Subdrenes y Drenajes</v>
          </cell>
          <cell r="C314" t="str">
            <v>m</v>
          </cell>
          <cell r="D314">
            <v>24819</v>
          </cell>
        </row>
        <row r="315">
          <cell r="A315" t="str">
            <v>9.4.2</v>
          </cell>
          <cell r="B315" t="str">
            <v>Tubería Pvc de 65 mm sin filtro Tipo Pavco o similar p/Subdrenes y Drenajes</v>
          </cell>
          <cell r="C315" t="str">
            <v>m</v>
          </cell>
          <cell r="D315">
            <v>15240</v>
          </cell>
        </row>
        <row r="317">
          <cell r="B317" t="str">
            <v>CAPITULO 10 - SUBSTITUCIONES - SUBBASES Y BASES COMPACTADAS</v>
          </cell>
        </row>
        <row r="319">
          <cell r="A319" t="str">
            <v>10.1</v>
          </cell>
          <cell r="B319" t="str">
            <v>Afirmado compactado</v>
          </cell>
          <cell r="C319" t="str">
            <v>m³</v>
          </cell>
          <cell r="D319">
            <v>63409</v>
          </cell>
        </row>
        <row r="320">
          <cell r="A320" t="str">
            <v>10.2</v>
          </cell>
          <cell r="B320" t="str">
            <v>Sustituciones en Arena limpia para Tuberías</v>
          </cell>
          <cell r="C320" t="str">
            <v>m³</v>
          </cell>
          <cell r="D320">
            <v>40726</v>
          </cell>
        </row>
        <row r="321">
          <cell r="A321" t="str">
            <v>10.3</v>
          </cell>
          <cell r="B321" t="str">
            <v>Subbases para Pavimentos Vehiculares en Material granular Seleccionado</v>
          </cell>
          <cell r="C321" t="str">
            <v>m³</v>
          </cell>
          <cell r="D321">
            <v>67057</v>
          </cell>
        </row>
        <row r="322">
          <cell r="A322" t="str">
            <v>10.4</v>
          </cell>
          <cell r="B322" t="str">
            <v>Bases para Pavimentos Vehiculares en Material granular triturado tipo Invías</v>
          </cell>
          <cell r="C322" t="str">
            <v>m³</v>
          </cell>
          <cell r="D322">
            <v>88208</v>
          </cell>
        </row>
        <row r="324">
          <cell r="B324" t="str">
            <v>CAPITULO 11 - ACERO DE REFUERZO</v>
          </cell>
        </row>
        <row r="326">
          <cell r="A326" t="str">
            <v>11.1</v>
          </cell>
          <cell r="B326" t="str">
            <v>Acero de Refuerzo de 1/4" a 3/8" - 420 Mpa (4200 Kg/Cm2)</v>
          </cell>
          <cell r="C326" t="str">
            <v>Kg</v>
          </cell>
          <cell r="D326">
            <v>3108</v>
          </cell>
        </row>
        <row r="327">
          <cell r="A327" t="str">
            <v>11.2</v>
          </cell>
          <cell r="B327" t="str">
            <v>Acero de Refuerzo de 1/2" a 1 1/4" - 420 Mpa (4200 Kg/Cm2)</v>
          </cell>
          <cell r="C327" t="str">
            <v>Kg</v>
          </cell>
          <cell r="D327">
            <v>3129</v>
          </cell>
        </row>
        <row r="328">
          <cell r="A328" t="str">
            <v>11.3</v>
          </cell>
          <cell r="B328" t="str">
            <v xml:space="preserve">Acero de Refuerzo en Malla Electrosoldada D 084 de 420 Mpa </v>
          </cell>
          <cell r="C328" t="str">
            <v>m²</v>
          </cell>
          <cell r="D328">
            <v>4414</v>
          </cell>
        </row>
        <row r="329">
          <cell r="A329" t="str">
            <v>11.4</v>
          </cell>
          <cell r="B329" t="str">
            <v xml:space="preserve">Acero de Refuerzo en Malla Electrosoldada D 131 de 420 Mpa </v>
          </cell>
          <cell r="C329" t="str">
            <v>m²</v>
          </cell>
          <cell r="D329">
            <v>6790</v>
          </cell>
        </row>
        <row r="330">
          <cell r="A330" t="str">
            <v>11.5</v>
          </cell>
          <cell r="B330" t="str">
            <v xml:space="preserve">Acero de Refuerzo en Malla Electrosoldada D 188 de 420 Mpa </v>
          </cell>
          <cell r="C330" t="str">
            <v>m²</v>
          </cell>
          <cell r="D330">
            <v>9051</v>
          </cell>
        </row>
        <row r="331">
          <cell r="A331" t="str">
            <v>11.6</v>
          </cell>
          <cell r="B331" t="str">
            <v>Canastilla para apoyo de Dovelas Pavimento en Varilla de 1/4" y/ó 3/8"</v>
          </cell>
          <cell r="C331" t="str">
            <v>m</v>
          </cell>
          <cell r="D331">
            <v>9030</v>
          </cell>
        </row>
        <row r="333">
          <cell r="B333" t="str">
            <v>CAPITULO 12 - OBRAS EN CONCRETO HIDRAULICO</v>
          </cell>
        </row>
        <row r="335">
          <cell r="A335" t="str">
            <v>12.1</v>
          </cell>
          <cell r="B335" t="str">
            <v>PAVIMENTOS EN FRANJAS</v>
          </cell>
        </row>
        <row r="336">
          <cell r="A336" t="str">
            <v>12.1.1</v>
          </cell>
          <cell r="B336" t="str">
            <v>Pavimentos de franjas en Concreto Premezclado Clase IB (Mr 42)</v>
          </cell>
          <cell r="C336" t="str">
            <v>m³</v>
          </cell>
          <cell r="D336">
            <v>458194</v>
          </cell>
        </row>
        <row r="337">
          <cell r="A337" t="str">
            <v>12.1.2</v>
          </cell>
          <cell r="B337" t="str">
            <v>Pavimentos de franjas en Concreto Premezclado Clase I (280 Mpa)</v>
          </cell>
          <cell r="C337" t="str">
            <v>m³</v>
          </cell>
          <cell r="D337">
            <v>419751</v>
          </cell>
        </row>
        <row r="338">
          <cell r="A338" t="str">
            <v>12.1.3</v>
          </cell>
          <cell r="B338" t="str">
            <v>Pavimentos de franjas Concreto Producido en Obra Clase I (280 Mpa)</v>
          </cell>
          <cell r="C338" t="str">
            <v>m³</v>
          </cell>
          <cell r="D338">
            <v>337615</v>
          </cell>
        </row>
        <row r="339">
          <cell r="A339" t="str">
            <v>12.1.4</v>
          </cell>
          <cell r="B339" t="str">
            <v>Instalación Concreto Premezclado Clase IB p/Franjas de Pavimentos</v>
          </cell>
          <cell r="C339" t="str">
            <v>m³</v>
          </cell>
          <cell r="D339">
            <v>57467</v>
          </cell>
        </row>
        <row r="340">
          <cell r="A340" t="str">
            <v>12.1.5</v>
          </cell>
          <cell r="B340" t="str">
            <v xml:space="preserve">Pavimentos de Franjas en en concreto producido en obra  Mr= 42 Kg/cm2                            </v>
          </cell>
          <cell r="C340" t="str">
            <v>m³</v>
          </cell>
          <cell r="D340">
            <v>345669</v>
          </cell>
        </row>
        <row r="341">
          <cell r="A341" t="str">
            <v>12.2</v>
          </cell>
          <cell r="B341" t="str">
            <v>PAVIMENTOS COMPLETO CONCRETO PREMEZCLADO</v>
          </cell>
        </row>
        <row r="342">
          <cell r="A342" t="str">
            <v>12.2.1</v>
          </cell>
          <cell r="B342" t="str">
            <v>Pavimentos completos en Concreto Premezclado Clase IA (Mr 45)</v>
          </cell>
          <cell r="C342" t="str">
            <v>m³</v>
          </cell>
          <cell r="D342">
            <v>490623</v>
          </cell>
        </row>
        <row r="343">
          <cell r="A343" t="str">
            <v>12.2.2</v>
          </cell>
          <cell r="B343" t="str">
            <v>Pavimentos completos en Concreto Premezclado Clase IB (Mr 42)</v>
          </cell>
          <cell r="C343" t="str">
            <v>m³</v>
          </cell>
          <cell r="D343">
            <v>469756</v>
          </cell>
        </row>
        <row r="344">
          <cell r="A344" t="str">
            <v>12.2.3</v>
          </cell>
          <cell r="B344" t="str">
            <v>Instalación Concreto Premezclado Clases IA/IB p/Pavimentos completos</v>
          </cell>
          <cell r="C344" t="str">
            <v>m³</v>
          </cell>
          <cell r="D344">
            <v>61911</v>
          </cell>
        </row>
        <row r="345">
          <cell r="A345" t="str">
            <v>12.2.4</v>
          </cell>
          <cell r="B345" t="str">
            <v xml:space="preserve">Pavimentos completos en Concreto Premezclado Clase IB (MR 42)   Acelerado  7 días                                 </v>
          </cell>
          <cell r="C345" t="str">
            <v>m³</v>
          </cell>
          <cell r="D345">
            <v>619122</v>
          </cell>
        </row>
        <row r="346">
          <cell r="A346" t="str">
            <v>12.2.5</v>
          </cell>
          <cell r="B346" t="str">
            <v xml:space="preserve">Pavimentos completos en Concreto Premezclado Clase IB (MR 42)   Acelerado  3 días                                 </v>
          </cell>
          <cell r="C346" t="str">
            <v>m³</v>
          </cell>
          <cell r="D346">
            <v>586686</v>
          </cell>
        </row>
        <row r="347">
          <cell r="A347" t="str">
            <v>12.3</v>
          </cell>
          <cell r="B347" t="str">
            <v>PAVIMENTOS COMPLETO CONCRETO PRODUCIDO EN OBRA</v>
          </cell>
        </row>
        <row r="348">
          <cell r="A348" t="str">
            <v>12.3.1</v>
          </cell>
          <cell r="B348" t="str">
            <v xml:space="preserve">Pavimentos completos en concreto producido en obra  Mr= 42 Kg/cm2 </v>
          </cell>
          <cell r="C348" t="str">
            <v>m³</v>
          </cell>
          <cell r="D348">
            <v>353386</v>
          </cell>
        </row>
        <row r="349">
          <cell r="A349" t="str">
            <v>12.3.2</v>
          </cell>
          <cell r="B349" t="str">
            <v xml:space="preserve">Pavimentos completos en concreto producido en obra  Mr= 45 Kg/cm2 </v>
          </cell>
          <cell r="C349" t="str">
            <v>m³</v>
          </cell>
          <cell r="D349">
            <v>364138</v>
          </cell>
        </row>
        <row r="350">
          <cell r="A350" t="str">
            <v>12.3.3</v>
          </cell>
          <cell r="B350" t="str">
            <v>Pavimentos completos en concreto producido en obra  Mr= 42 Kg/cm2  con acelerante a 7 días</v>
          </cell>
          <cell r="C350" t="str">
            <v>m³</v>
          </cell>
          <cell r="D350">
            <v>360880</v>
          </cell>
        </row>
        <row r="351">
          <cell r="A351" t="str">
            <v>12.3.4</v>
          </cell>
          <cell r="B351" t="str">
            <v>Pavimentos completos en concreto producido en obra  Mr= 42 Kg/cm2  con acelerante a 3 días</v>
          </cell>
          <cell r="C351" t="str">
            <v>m³</v>
          </cell>
          <cell r="D351">
            <v>369267</v>
          </cell>
        </row>
        <row r="352">
          <cell r="A352" t="str">
            <v>12.4</v>
          </cell>
          <cell r="B352" t="str">
            <v>CORTES MECANIZADOS</v>
          </cell>
        </row>
        <row r="353">
          <cell r="A353" t="str">
            <v>12.4.1</v>
          </cell>
          <cell r="B353" t="str">
            <v>Corte mecanizado de Pavimentos de Concreto Hidráulico (Prof 0.10 m.)</v>
          </cell>
          <cell r="C353" t="str">
            <v>m</v>
          </cell>
          <cell r="D353">
            <v>4703</v>
          </cell>
        </row>
        <row r="354">
          <cell r="A354" t="str">
            <v>12.4.2</v>
          </cell>
          <cell r="B354" t="str">
            <v>Corte mecanizado de Pavimentos de Concreto Hidráulico (Prof 0.07 m.)</v>
          </cell>
          <cell r="C354" t="str">
            <v>m</v>
          </cell>
          <cell r="D354">
            <v>4437</v>
          </cell>
        </row>
        <row r="355">
          <cell r="A355" t="str">
            <v>12.4.3</v>
          </cell>
          <cell r="B355" t="str">
            <v>Corte mecanizado de Andén/Sardinel de Concreto Hidráulico (Prof 0.03 m.)</v>
          </cell>
          <cell r="C355" t="str">
            <v>m</v>
          </cell>
          <cell r="D355">
            <v>3884</v>
          </cell>
        </row>
        <row r="356">
          <cell r="A356" t="str">
            <v>12.5</v>
          </cell>
          <cell r="B356" t="str">
            <v>SELLADO DE JUNTAS</v>
          </cell>
        </row>
        <row r="357">
          <cell r="A357" t="str">
            <v>12.5.1</v>
          </cell>
          <cell r="B357" t="str">
            <v>Sellado de Juntas de Pavimento de Concreto Hidráulico (Ancho 0.01 m)</v>
          </cell>
          <cell r="C357" t="str">
            <v>m</v>
          </cell>
          <cell r="D357">
            <v>5753</v>
          </cell>
        </row>
        <row r="358">
          <cell r="A358" t="str">
            <v>12.5.2</v>
          </cell>
          <cell r="B358" t="str">
            <v>Sellado de Juntas de Pavimento de Concreto Hidráulico (Ancho 0.005 m)</v>
          </cell>
          <cell r="C358" t="str">
            <v>m</v>
          </cell>
          <cell r="D358">
            <v>2860</v>
          </cell>
        </row>
        <row r="359">
          <cell r="A359" t="str">
            <v>12.6</v>
          </cell>
          <cell r="B359" t="str">
            <v>ANDENES - RAMPAS - PEATONALES</v>
          </cell>
        </row>
        <row r="360">
          <cell r="A360" t="str">
            <v>12.6.1</v>
          </cell>
          <cell r="B360" t="str">
            <v>Andenes-Rampas-Peatonales en Concreto Premezclado Clase II</v>
          </cell>
          <cell r="C360" t="str">
            <v>m³</v>
          </cell>
          <cell r="D360">
            <v>394459</v>
          </cell>
        </row>
        <row r="361">
          <cell r="A361" t="str">
            <v>12.6.2</v>
          </cell>
          <cell r="B361" t="str">
            <v>Andenes-Rampas-Peatonales en Concreto Producido en Obra Clase II</v>
          </cell>
          <cell r="C361" t="str">
            <v>m³</v>
          </cell>
          <cell r="D361">
            <v>308326</v>
          </cell>
        </row>
        <row r="362">
          <cell r="A362" t="str">
            <v>12.6.3</v>
          </cell>
          <cell r="B362" t="str">
            <v>Instalación Concreto Premezclado Clase II p/Andenes-Rampas-Peatonales</v>
          </cell>
          <cell r="C362" t="str">
            <v>m³</v>
          </cell>
          <cell r="D362">
            <v>86659</v>
          </cell>
        </row>
        <row r="363">
          <cell r="A363" t="str">
            <v>12.7</v>
          </cell>
          <cell r="B363" t="str">
            <v>SARDINELES Y BORDILLOS</v>
          </cell>
        </row>
        <row r="364">
          <cell r="A364" t="str">
            <v>12.7.1</v>
          </cell>
          <cell r="B364" t="str">
            <v>Sardinel achaflanado de h=0.2 m. en Concreto Clase II producido en Obra</v>
          </cell>
          <cell r="C364" t="str">
            <v>m</v>
          </cell>
          <cell r="D364">
            <v>26499</v>
          </cell>
        </row>
        <row r="365">
          <cell r="A365" t="str">
            <v>12.7.2</v>
          </cell>
          <cell r="B365" t="str">
            <v xml:space="preserve">Bordillo Prefabricado achaflanado de h=0.35 m. en Concreto Clase II </v>
          </cell>
          <cell r="C365" t="str">
            <v>m</v>
          </cell>
          <cell r="D365">
            <v>38969</v>
          </cell>
        </row>
        <row r="366">
          <cell r="A366" t="str">
            <v>12.8</v>
          </cell>
          <cell r="B366" t="str">
            <v>CONCRETO MUROS Y PANTALLA</v>
          </cell>
        </row>
        <row r="367">
          <cell r="A367" t="str">
            <v>12.8.1</v>
          </cell>
          <cell r="B367" t="str">
            <v>Muros y Pantallas en Concreto Reforzado Clase I (28 Mpa) producido en Obra</v>
          </cell>
          <cell r="C367" t="str">
            <v>m³</v>
          </cell>
          <cell r="D367">
            <v>475599</v>
          </cell>
        </row>
        <row r="368">
          <cell r="A368" t="str">
            <v>12.8.2</v>
          </cell>
          <cell r="B368" t="str">
            <v>Muros y Pantallas en Concreto Reforzado Clase II (21 Mpa) producido en Obra</v>
          </cell>
          <cell r="C368" t="str">
            <v>m³</v>
          </cell>
          <cell r="D368">
            <v>443080</v>
          </cell>
        </row>
        <row r="369">
          <cell r="A369" t="str">
            <v>12.8.3</v>
          </cell>
          <cell r="B369" t="str">
            <v>Muros y Pantallas en Concreto Ciclópeo producido en Obra</v>
          </cell>
          <cell r="C369" t="str">
            <v>m³</v>
          </cell>
          <cell r="D369">
            <v>336235</v>
          </cell>
        </row>
        <row r="370">
          <cell r="A370" t="str">
            <v>12.9</v>
          </cell>
          <cell r="B370" t="str">
            <v>PANTALLAS ANCLADAS</v>
          </cell>
        </row>
        <row r="371">
          <cell r="A371" t="str">
            <v>12.9.1</v>
          </cell>
          <cell r="B371" t="str">
            <v>Pantallas anclaje pasivo en concreto clase II 21 Mpa (Espesor= 12 cm)</v>
          </cell>
          <cell r="C371" t="str">
            <v>m²</v>
          </cell>
          <cell r="D371">
            <v>48508</v>
          </cell>
        </row>
        <row r="372">
          <cell r="A372" t="str">
            <v>12.9.2</v>
          </cell>
          <cell r="B372" t="str">
            <v>Perforación  con equipo manual en material común para anclaje (tuberia 2"-4")</v>
          </cell>
          <cell r="C372" t="str">
            <v>m</v>
          </cell>
          <cell r="D372">
            <v>7657</v>
          </cell>
        </row>
        <row r="373">
          <cell r="A373" t="str">
            <v>12.9.3</v>
          </cell>
          <cell r="B373" t="str">
            <v>Mortero de relleno para anclaje</v>
          </cell>
          <cell r="C373" t="str">
            <v>m</v>
          </cell>
          <cell r="D373">
            <v>9048</v>
          </cell>
        </row>
        <row r="374">
          <cell r="A374" t="str">
            <v>12.9.4</v>
          </cell>
          <cell r="B374" t="str">
            <v xml:space="preserve">Vigas en concreto clase II (21 Mpa) producido en obra   </v>
          </cell>
          <cell r="C374" t="str">
            <v>m³</v>
          </cell>
          <cell r="D374">
            <v>523218</v>
          </cell>
        </row>
        <row r="375">
          <cell r="A375" t="str">
            <v>12.10</v>
          </cell>
          <cell r="B375" t="str">
            <v>CONCRETOS  PILOTES</v>
          </cell>
        </row>
        <row r="376">
          <cell r="A376" t="str">
            <v>12.10.3</v>
          </cell>
          <cell r="B376" t="str">
            <v xml:space="preserve">Concreto para pilotes         </v>
          </cell>
          <cell r="C376" t="str">
            <v>m³</v>
          </cell>
          <cell r="D376">
            <v>351587</v>
          </cell>
        </row>
        <row r="377">
          <cell r="A377" t="str">
            <v>12.11</v>
          </cell>
          <cell r="B377" t="str">
            <v>ENROCADOS</v>
          </cell>
        </row>
        <row r="378">
          <cell r="A378" t="str">
            <v>12.11.1</v>
          </cell>
          <cell r="B378" t="str">
            <v xml:space="preserve">Enrocado con ligante Clase II (21 Mpa)  Proporción 60% concreto 40% Piedra                                     </v>
          </cell>
          <cell r="C378" t="str">
            <v>m³</v>
          </cell>
          <cell r="D378">
            <v>191751</v>
          </cell>
        </row>
        <row r="379">
          <cell r="A379" t="str">
            <v>12.11.2</v>
          </cell>
          <cell r="B379" t="str">
            <v xml:space="preserve">Enrocado con ligante  14 Mpa  Proporción 60% concreto 40% Piedra                                     </v>
          </cell>
          <cell r="C379" t="str">
            <v>m³</v>
          </cell>
          <cell r="D379">
            <v>173156</v>
          </cell>
        </row>
        <row r="380">
          <cell r="A380" t="str">
            <v>12.12</v>
          </cell>
          <cell r="B380" t="str">
            <v>CONCRETOS BOXCOULVERT</v>
          </cell>
        </row>
        <row r="381">
          <cell r="A381" t="str">
            <v>12.12.1</v>
          </cell>
          <cell r="B381" t="str">
            <v>Base de Boxculvert en Concreto Reforzado Clase II producido en Obra</v>
          </cell>
          <cell r="C381" t="str">
            <v>m³</v>
          </cell>
          <cell r="D381">
            <v>399373</v>
          </cell>
        </row>
        <row r="382">
          <cell r="A382" t="str">
            <v>12.12.2</v>
          </cell>
          <cell r="B382" t="str">
            <v>Base de Boxculvert en Concreto Reforzado Premezclado Clase II</v>
          </cell>
          <cell r="C382" t="str">
            <v>m³</v>
          </cell>
          <cell r="D382">
            <v>475953</v>
          </cell>
        </row>
        <row r="383">
          <cell r="A383" t="str">
            <v>12.12.3</v>
          </cell>
          <cell r="B383" t="str">
            <v>Paredes de Boxculvert en Concreto Reforzado Clase II producido en Obra</v>
          </cell>
          <cell r="C383" t="str">
            <v>m³</v>
          </cell>
          <cell r="D383">
            <v>451536</v>
          </cell>
        </row>
        <row r="384">
          <cell r="A384" t="str">
            <v>12.12.4</v>
          </cell>
          <cell r="B384" t="str">
            <v>Paredes de Boxculvert en Concreto Reforzado Premezclado Clase II</v>
          </cell>
          <cell r="C384" t="str">
            <v>m³</v>
          </cell>
          <cell r="D384">
            <v>528116</v>
          </cell>
        </row>
        <row r="385">
          <cell r="A385" t="str">
            <v>12.12.5</v>
          </cell>
          <cell r="B385" t="str">
            <v>Losa Techo de Boxculvert Concreto Reforzado Clase II producido en Obra</v>
          </cell>
          <cell r="C385" t="str">
            <v>m³</v>
          </cell>
          <cell r="D385">
            <v>412620</v>
          </cell>
        </row>
        <row r="386">
          <cell r="A386" t="str">
            <v>12.12.6</v>
          </cell>
          <cell r="B386" t="str">
            <v>Losa Techo de Boxculvert Concreto Reforzado Premezclado Clase II</v>
          </cell>
          <cell r="C386" t="str">
            <v>m³</v>
          </cell>
          <cell r="D386">
            <v>489200</v>
          </cell>
        </row>
        <row r="387">
          <cell r="A387" t="str">
            <v>12.13</v>
          </cell>
          <cell r="B387" t="str">
            <v>CONCRETOS CANALES, ZANJAS Y CUNETAS</v>
          </cell>
        </row>
        <row r="388">
          <cell r="A388" t="str">
            <v>12.13.1</v>
          </cell>
          <cell r="B388" t="str">
            <v>Zanja Colectora en Concreto Clase II producido en Obra</v>
          </cell>
          <cell r="C388" t="str">
            <v>m³</v>
          </cell>
          <cell r="D388">
            <v>372616</v>
          </cell>
        </row>
        <row r="389">
          <cell r="A389" t="str">
            <v>12.13.2</v>
          </cell>
          <cell r="B389" t="str">
            <v>Cuneta para Vía Vehicular en Concreto Clase II producido en Obra</v>
          </cell>
          <cell r="C389" t="str">
            <v>m³</v>
          </cell>
          <cell r="D389">
            <v>351345</v>
          </cell>
        </row>
        <row r="390">
          <cell r="A390" t="str">
            <v>12.13.3</v>
          </cell>
          <cell r="B390" t="str">
            <v>Cuneta para Vía Peatonal en Concreto Clase II producido en Obra</v>
          </cell>
          <cell r="C390" t="str">
            <v>m³</v>
          </cell>
          <cell r="D390">
            <v>334136</v>
          </cell>
        </row>
        <row r="391">
          <cell r="A391" t="str">
            <v>12.13.4</v>
          </cell>
          <cell r="B391" t="str">
            <v>Canales con pantallas deflectoras y rápidas con tapa concreto clase II 21 Mpa, producido en obra</v>
          </cell>
          <cell r="C391" t="str">
            <v>m³</v>
          </cell>
          <cell r="D391">
            <v>440188</v>
          </cell>
        </row>
        <row r="392">
          <cell r="A392" t="str">
            <v>12.14</v>
          </cell>
          <cell r="B392" t="str">
            <v>CINTAS PVC</v>
          </cell>
        </row>
        <row r="393">
          <cell r="A393" t="str">
            <v>12.14.1</v>
          </cell>
          <cell r="B393" t="str">
            <v>Cinta Pvc V - 10 (10 cm.) para Juntas de Concreto</v>
          </cell>
          <cell r="C393" t="str">
            <v>m</v>
          </cell>
          <cell r="D393">
            <v>14874</v>
          </cell>
        </row>
        <row r="394">
          <cell r="A394" t="str">
            <v>12.14.2</v>
          </cell>
          <cell r="B394" t="str">
            <v>Cinta Pvc V - 15 (15 cm.) para Juntas de Concreto</v>
          </cell>
          <cell r="C394" t="str">
            <v>m</v>
          </cell>
          <cell r="D394">
            <v>24560</v>
          </cell>
        </row>
        <row r="395">
          <cell r="A395" t="str">
            <v>12.14.3</v>
          </cell>
          <cell r="B395" t="str">
            <v>Cinta Pvc V - 22 (22 cm.) para Juntas de Concreto</v>
          </cell>
          <cell r="C395" t="str">
            <v>m</v>
          </cell>
          <cell r="D395">
            <v>39723</v>
          </cell>
        </row>
        <row r="396">
          <cell r="A396" t="str">
            <v>12.15</v>
          </cell>
          <cell r="B396" t="str">
            <v>PASES TUBERIA AGUAS LLUVIAS</v>
          </cell>
        </row>
        <row r="397">
          <cell r="A397" t="str">
            <v>12.15.1</v>
          </cell>
          <cell r="B397" t="str">
            <v>Pases en Tubería Pvc Aguas Lluvias de 4" para Muros</v>
          </cell>
          <cell r="C397" t="str">
            <v>m</v>
          </cell>
          <cell r="D397">
            <v>16772</v>
          </cell>
        </row>
        <row r="398">
          <cell r="A398" t="str">
            <v>12.15.2</v>
          </cell>
          <cell r="B398" t="str">
            <v>Pases en Tubería Pvc Aguas Lluvias de 2" para Muros</v>
          </cell>
          <cell r="C398" t="str">
            <v>m</v>
          </cell>
          <cell r="D398">
            <v>8880</v>
          </cell>
        </row>
        <row r="400">
          <cell r="B400" t="str">
            <v>CAPITULO 13 - OBRAS CIVILES VARIAS</v>
          </cell>
        </row>
        <row r="402">
          <cell r="A402" t="str">
            <v>13.1</v>
          </cell>
          <cell r="B402" t="str">
            <v>Estructuras en Gaviones con malla triple torsión</v>
          </cell>
          <cell r="C402" t="str">
            <v>m³</v>
          </cell>
          <cell r="D402">
            <v>123682</v>
          </cell>
        </row>
        <row r="403">
          <cell r="A403" t="str">
            <v>13.2</v>
          </cell>
          <cell r="B403" t="str">
            <v>Reparación-Resane y Pintura de Fachadas y Bajantes de Inmuebles</v>
          </cell>
          <cell r="C403" t="str">
            <v>m²</v>
          </cell>
          <cell r="D403">
            <v>11217</v>
          </cell>
        </row>
        <row r="404">
          <cell r="A404" t="str">
            <v>13.3</v>
          </cell>
          <cell r="B404" t="str">
            <v xml:space="preserve">Suministro/Instalación de Bajantes de Aguas Lluvias en Tubería Pvc </v>
          </cell>
        </row>
        <row r="405">
          <cell r="A405" t="str">
            <v>13.3.1</v>
          </cell>
          <cell r="B405" t="str">
            <v>Suministro/Instalación de Bajantes de Aguas Lluvias en Tubería Pvc de 4"</v>
          </cell>
          <cell r="C405" t="str">
            <v>m</v>
          </cell>
          <cell r="D405">
            <v>23359</v>
          </cell>
        </row>
        <row r="406">
          <cell r="A406" t="str">
            <v>13.3.2</v>
          </cell>
          <cell r="B406" t="str">
            <v>Suministro/Instalación de Bajantes de Aguas Lluvias en Tubería Pvc de 3"</v>
          </cell>
          <cell r="C406" t="str">
            <v>m</v>
          </cell>
          <cell r="D406">
            <v>13194</v>
          </cell>
        </row>
        <row r="407">
          <cell r="A407" t="str">
            <v>13.4</v>
          </cell>
          <cell r="B407" t="str">
            <v>Empradización de Taludes y Zonas verdes (Cespedon tipo Kikuyo)</v>
          </cell>
          <cell r="C407" t="str">
            <v>m²</v>
          </cell>
          <cell r="D407">
            <v>5382</v>
          </cell>
        </row>
        <row r="408">
          <cell r="A408" t="str">
            <v>13.5</v>
          </cell>
          <cell r="B408" t="str">
            <v xml:space="preserve">Trinchos </v>
          </cell>
        </row>
        <row r="409">
          <cell r="A409" t="str">
            <v>13.5.1</v>
          </cell>
          <cell r="B409" t="str">
            <v>Trinchos en Guadua</v>
          </cell>
          <cell r="C409" t="str">
            <v>m²</v>
          </cell>
          <cell r="D409">
            <v>28359</v>
          </cell>
        </row>
        <row r="410">
          <cell r="A410" t="str">
            <v>13.5.2</v>
          </cell>
          <cell r="B410" t="str">
            <v>Trinchos provisionales</v>
          </cell>
          <cell r="C410" t="str">
            <v>m</v>
          </cell>
          <cell r="D410">
            <v>9850</v>
          </cell>
        </row>
        <row r="411">
          <cell r="A411" t="str">
            <v>13.6</v>
          </cell>
          <cell r="B411" t="str">
            <v>Recubrimiento de Gaviones en Concreto Clase II producido en Obra</v>
          </cell>
          <cell r="C411" t="str">
            <v>m³</v>
          </cell>
          <cell r="D411">
            <v>348485</v>
          </cell>
        </row>
        <row r="412">
          <cell r="A412" t="str">
            <v>13.7</v>
          </cell>
          <cell r="B412" t="str">
            <v>Solados de Limpieza en Concreto pobre 1:3:6 producido en Obra</v>
          </cell>
          <cell r="C412" t="str">
            <v>m³</v>
          </cell>
          <cell r="D412">
            <v>203900</v>
          </cell>
        </row>
        <row r="413">
          <cell r="A413" t="str">
            <v>13.8</v>
          </cell>
          <cell r="B413" t="str">
            <v>Cabezotes en Concreto Hidráulico Clase II (21 Mpa) producido en Obra</v>
          </cell>
          <cell r="C413" t="str">
            <v>m³</v>
          </cell>
          <cell r="D413">
            <v>366484</v>
          </cell>
        </row>
        <row r="414">
          <cell r="A414" t="str">
            <v>13.9</v>
          </cell>
          <cell r="B414" t="str">
            <v>PINTURAS</v>
          </cell>
        </row>
        <row r="415">
          <cell r="A415" t="str">
            <v>13.9.1</v>
          </cell>
          <cell r="B415" t="str">
            <v>Pintura tipo Tráfico para Demarcación Horizontal de Vías</v>
          </cell>
          <cell r="C415" t="str">
            <v>m²</v>
          </cell>
          <cell r="D415">
            <v>15589</v>
          </cell>
        </row>
        <row r="416">
          <cell r="A416" t="str">
            <v>13.9.2</v>
          </cell>
          <cell r="B416" t="str">
            <v>Pintura carburo para tanques</v>
          </cell>
          <cell r="C416" t="str">
            <v>m²</v>
          </cell>
          <cell r="D416">
            <v>3512</v>
          </cell>
        </row>
        <row r="417">
          <cell r="A417" t="str">
            <v>13.9.3</v>
          </cell>
          <cell r="B417" t="str">
            <v>Pintura en esmalte para tuberías</v>
          </cell>
          <cell r="C417" t="str">
            <v>m²</v>
          </cell>
          <cell r="D417">
            <v>9747</v>
          </cell>
        </row>
        <row r="418">
          <cell r="A418" t="str">
            <v>13.9.4</v>
          </cell>
          <cell r="B418" t="str">
            <v xml:space="preserve"> Pintura reflectiva de aluminio para protección de tubería expuesta</v>
          </cell>
          <cell r="C418" t="str">
            <v>m²</v>
          </cell>
          <cell r="D418">
            <v>14507</v>
          </cell>
        </row>
        <row r="419">
          <cell r="A419" t="str">
            <v>13.10</v>
          </cell>
          <cell r="B419" t="str">
            <v>PAVIMENTOS EN ADOQUIN</v>
          </cell>
        </row>
        <row r="420">
          <cell r="A420" t="str">
            <v>13.10.1</v>
          </cell>
          <cell r="B420" t="str">
            <v>Pavimentos en Adoquín vehicular Naranja (E=8 cm) (Suministro+Instal)</v>
          </cell>
          <cell r="C420" t="str">
            <v>m²</v>
          </cell>
          <cell r="D420">
            <v>51584</v>
          </cell>
        </row>
        <row r="421">
          <cell r="A421" t="str">
            <v>13.10.2</v>
          </cell>
          <cell r="B421" t="str">
            <v>Pavimentos en Adoquín vehicular Naranja (E=8 cm) (Instalación)</v>
          </cell>
          <cell r="C421" t="str">
            <v>m²</v>
          </cell>
          <cell r="D421">
            <v>16734</v>
          </cell>
        </row>
        <row r="422">
          <cell r="A422" t="str">
            <v>13.11</v>
          </cell>
          <cell r="B422" t="str">
            <v>Pavimentos en concreto asfáltico compacto</v>
          </cell>
          <cell r="C422" t="str">
            <v>m³</v>
          </cell>
          <cell r="D422">
            <v>465290</v>
          </cell>
        </row>
        <row r="423">
          <cell r="A423" t="str">
            <v>13.12</v>
          </cell>
          <cell r="B423" t="str">
            <v>ANDENES EN ADOQUIN</v>
          </cell>
        </row>
        <row r="424">
          <cell r="A424" t="str">
            <v>13.12.1</v>
          </cell>
          <cell r="B424" t="str">
            <v>Andenes en Adoquín peatonal Naranja (E=6 cm) (Suministro+Instalación)</v>
          </cell>
          <cell r="C424" t="str">
            <v>m²</v>
          </cell>
          <cell r="D424">
            <v>43008</v>
          </cell>
        </row>
        <row r="425">
          <cell r="A425" t="str">
            <v>13.12.2</v>
          </cell>
          <cell r="B425" t="str">
            <v>Andenes en Adoquín peatonal Naranja (E=6 cm) (Instalación)</v>
          </cell>
          <cell r="C425" t="str">
            <v>m²</v>
          </cell>
          <cell r="D425">
            <v>15333</v>
          </cell>
        </row>
        <row r="426">
          <cell r="A426" t="str">
            <v>13.13</v>
          </cell>
          <cell r="B426" t="str">
            <v>CAÑUELA DE DESAGUE</v>
          </cell>
        </row>
        <row r="427">
          <cell r="A427" t="str">
            <v>13.13.1</v>
          </cell>
          <cell r="B427" t="str">
            <v>Cañuela desague bicapa roja de 0.8x0.5x0.15 m. (Suministro+Instalación)</v>
          </cell>
          <cell r="C427" t="str">
            <v>m</v>
          </cell>
          <cell r="D427">
            <v>68356</v>
          </cell>
        </row>
        <row r="428">
          <cell r="A428" t="str">
            <v>13.13.2</v>
          </cell>
          <cell r="B428" t="str">
            <v>Cañuela desague bicapa roja de 0.8x0.5x0.15 m. (Instalación)</v>
          </cell>
          <cell r="C428" t="str">
            <v>m</v>
          </cell>
          <cell r="D428">
            <v>13606</v>
          </cell>
        </row>
        <row r="429">
          <cell r="A429" t="str">
            <v>13.14</v>
          </cell>
          <cell r="B429" t="str">
            <v>CONFINAMIENTO</v>
          </cell>
        </row>
        <row r="430">
          <cell r="A430" t="str">
            <v>13.14.1</v>
          </cell>
          <cell r="B430" t="str">
            <v>Confinamiento bicapa rojo de 0.8x0.5x0.15 m. (Suministro+Instalación)</v>
          </cell>
          <cell r="C430" t="str">
            <v>m</v>
          </cell>
          <cell r="D430">
            <v>69386</v>
          </cell>
        </row>
        <row r="431">
          <cell r="A431" t="str">
            <v>13.14.2</v>
          </cell>
          <cell r="B431" t="str">
            <v>Confinamiento bicapa rojo de 0.8x0.5x0.15 m. (Instalación)</v>
          </cell>
          <cell r="C431" t="str">
            <v>m</v>
          </cell>
          <cell r="D431">
            <v>14461</v>
          </cell>
        </row>
        <row r="432">
          <cell r="A432" t="str">
            <v>13.15</v>
          </cell>
          <cell r="B432" t="str">
            <v>Piedra pegada en mortero 1:3</v>
          </cell>
          <cell r="C432" t="str">
            <v>m³</v>
          </cell>
          <cell r="D432">
            <v>200977</v>
          </cell>
        </row>
        <row r="433">
          <cell r="A433" t="str">
            <v>13.16</v>
          </cell>
          <cell r="B433" t="str">
            <v xml:space="preserve">Mortero fluido 1:5 </v>
          </cell>
          <cell r="C433" t="str">
            <v>m³</v>
          </cell>
          <cell r="D433">
            <v>256837</v>
          </cell>
        </row>
        <row r="434">
          <cell r="A434" t="str">
            <v>13.17</v>
          </cell>
          <cell r="B434" t="str">
            <v>ADITIVOS PARA CONCRETOS</v>
          </cell>
        </row>
        <row r="435">
          <cell r="A435" t="str">
            <v>13.17.1</v>
          </cell>
          <cell r="B435" t="str">
            <v>Suministro y aplicación de Imprimante y puente de adherencia normal.</v>
          </cell>
          <cell r="C435" t="str">
            <v>kg</v>
          </cell>
          <cell r="D435">
            <v>63964</v>
          </cell>
        </row>
        <row r="436">
          <cell r="A436" t="str">
            <v>13.17.2</v>
          </cell>
          <cell r="B436" t="str">
            <v>Suministro y adición de Acelerante de fraguado y resistencia para concretos</v>
          </cell>
          <cell r="C436" t="str">
            <v>kg</v>
          </cell>
          <cell r="D436">
            <v>10122</v>
          </cell>
        </row>
        <row r="437">
          <cell r="A437" t="str">
            <v>13.18</v>
          </cell>
          <cell r="B437" t="str">
            <v>Estructura Cercha métalica incluye pintura anticorrosivo y pintura esmalte alquídico</v>
          </cell>
          <cell r="C437" t="str">
            <v>kg</v>
          </cell>
          <cell r="D437">
            <v>8313</v>
          </cell>
        </row>
      </sheetData>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a Prueba"/>
      <sheetName val="Cert. Calibración"/>
      <sheetName val="individual"/>
      <sheetName val="No Conforme "/>
      <sheetName val="SEM 26"/>
      <sheetName val="CANTIDADES"/>
    </sheetNames>
    <sheetDataSet>
      <sheetData sheetId="0">
        <row r="11">
          <cell r="EI11">
            <v>407</v>
          </cell>
        </row>
        <row r="12">
          <cell r="EI12">
            <v>408</v>
          </cell>
        </row>
        <row r="13">
          <cell r="EI13">
            <v>409</v>
          </cell>
        </row>
        <row r="14">
          <cell r="EI14">
            <v>410</v>
          </cell>
        </row>
        <row r="15">
          <cell r="EI15">
            <v>411</v>
          </cell>
        </row>
        <row r="16">
          <cell r="EI16">
            <v>412</v>
          </cell>
        </row>
        <row r="17">
          <cell r="EI17">
            <v>413</v>
          </cell>
        </row>
        <row r="18">
          <cell r="EI18">
            <v>414</v>
          </cell>
        </row>
        <row r="19">
          <cell r="EI19">
            <v>415</v>
          </cell>
        </row>
        <row r="20">
          <cell r="EI20">
            <v>416</v>
          </cell>
        </row>
        <row r="21">
          <cell r="EI21">
            <v>417</v>
          </cell>
        </row>
        <row r="22">
          <cell r="EI22">
            <v>418</v>
          </cell>
        </row>
        <row r="23">
          <cell r="EI23">
            <v>419</v>
          </cell>
        </row>
        <row r="24">
          <cell r="EI24">
            <v>420</v>
          </cell>
        </row>
        <row r="25">
          <cell r="EI25">
            <v>421</v>
          </cell>
        </row>
        <row r="26">
          <cell r="EI26">
            <v>422</v>
          </cell>
        </row>
        <row r="27">
          <cell r="EI27">
            <v>423</v>
          </cell>
        </row>
        <row r="28">
          <cell r="EI28">
            <v>424</v>
          </cell>
        </row>
        <row r="29">
          <cell r="EI29">
            <v>425</v>
          </cell>
        </row>
        <row r="30">
          <cell r="EI30">
            <v>426</v>
          </cell>
        </row>
        <row r="31">
          <cell r="EI31">
            <v>427</v>
          </cell>
        </row>
        <row r="32">
          <cell r="EI32">
            <v>428</v>
          </cell>
        </row>
        <row r="33">
          <cell r="EI33">
            <v>429</v>
          </cell>
        </row>
        <row r="34">
          <cell r="EI34">
            <v>430</v>
          </cell>
        </row>
        <row r="35">
          <cell r="EI35">
            <v>431</v>
          </cell>
        </row>
        <row r="36">
          <cell r="EI36">
            <v>432</v>
          </cell>
        </row>
        <row r="37">
          <cell r="EI37">
            <v>433</v>
          </cell>
        </row>
        <row r="38">
          <cell r="EI38">
            <v>434</v>
          </cell>
        </row>
        <row r="39">
          <cell r="EI39">
            <v>435</v>
          </cell>
        </row>
        <row r="40">
          <cell r="EI40">
            <v>436</v>
          </cell>
        </row>
        <row r="41">
          <cell r="EI41">
            <v>437</v>
          </cell>
        </row>
        <row r="42">
          <cell r="EI42">
            <v>438</v>
          </cell>
        </row>
        <row r="43">
          <cell r="EI43">
            <v>439</v>
          </cell>
        </row>
        <row r="44">
          <cell r="EI44">
            <v>440</v>
          </cell>
        </row>
        <row r="45">
          <cell r="EI45">
            <v>441</v>
          </cell>
        </row>
        <row r="46">
          <cell r="EI46">
            <v>442</v>
          </cell>
        </row>
        <row r="47">
          <cell r="EI47">
            <v>443</v>
          </cell>
        </row>
        <row r="48">
          <cell r="EI48">
            <v>444</v>
          </cell>
        </row>
        <row r="49">
          <cell r="EI49">
            <v>445</v>
          </cell>
        </row>
        <row r="50">
          <cell r="EI50">
            <v>446</v>
          </cell>
        </row>
        <row r="51">
          <cell r="EI51">
            <v>447</v>
          </cell>
        </row>
        <row r="52">
          <cell r="EI52">
            <v>448</v>
          </cell>
        </row>
        <row r="53">
          <cell r="EI53">
            <v>449</v>
          </cell>
        </row>
        <row r="54">
          <cell r="EI54">
            <v>450</v>
          </cell>
        </row>
        <row r="55">
          <cell r="EI55">
            <v>451</v>
          </cell>
        </row>
        <row r="56">
          <cell r="EI56">
            <v>452</v>
          </cell>
        </row>
        <row r="57">
          <cell r="EI57">
            <v>453</v>
          </cell>
        </row>
        <row r="58">
          <cell r="EI58">
            <v>454</v>
          </cell>
        </row>
        <row r="59">
          <cell r="EI59">
            <v>455</v>
          </cell>
        </row>
        <row r="60">
          <cell r="EI60">
            <v>456</v>
          </cell>
        </row>
        <row r="61">
          <cell r="EI61">
            <v>457</v>
          </cell>
        </row>
        <row r="62">
          <cell r="EI62">
            <v>458</v>
          </cell>
        </row>
        <row r="63">
          <cell r="EI63">
            <v>459</v>
          </cell>
        </row>
        <row r="64">
          <cell r="EI64">
            <v>460</v>
          </cell>
        </row>
        <row r="65">
          <cell r="EI65">
            <v>461</v>
          </cell>
        </row>
        <row r="66">
          <cell r="EI66">
            <v>462</v>
          </cell>
        </row>
        <row r="67">
          <cell r="EI67">
            <v>463</v>
          </cell>
        </row>
        <row r="68">
          <cell r="EI68">
            <v>464</v>
          </cell>
        </row>
        <row r="69">
          <cell r="EI69">
            <v>465</v>
          </cell>
        </row>
        <row r="70">
          <cell r="EI70">
            <v>466</v>
          </cell>
        </row>
        <row r="71">
          <cell r="EI71">
            <v>467</v>
          </cell>
        </row>
        <row r="72">
          <cell r="EI72">
            <v>468</v>
          </cell>
        </row>
        <row r="73">
          <cell r="EI73">
            <v>469</v>
          </cell>
        </row>
        <row r="74">
          <cell r="EI74">
            <v>470</v>
          </cell>
        </row>
        <row r="75">
          <cell r="EI75">
            <v>471</v>
          </cell>
        </row>
        <row r="76">
          <cell r="EI76">
            <v>472</v>
          </cell>
        </row>
        <row r="77">
          <cell r="EI77">
            <v>473</v>
          </cell>
        </row>
        <row r="78">
          <cell r="EI78">
            <v>474</v>
          </cell>
        </row>
        <row r="79">
          <cell r="EI79">
            <v>475</v>
          </cell>
        </row>
        <row r="80">
          <cell r="EI80">
            <v>476</v>
          </cell>
        </row>
        <row r="81">
          <cell r="EI81">
            <v>477</v>
          </cell>
        </row>
        <row r="82">
          <cell r="EI82">
            <v>478</v>
          </cell>
        </row>
        <row r="83">
          <cell r="EI83">
            <v>479</v>
          </cell>
        </row>
        <row r="84">
          <cell r="EI84">
            <v>480</v>
          </cell>
        </row>
        <row r="85">
          <cell r="EI85">
            <v>481</v>
          </cell>
        </row>
        <row r="86">
          <cell r="EI86">
            <v>482</v>
          </cell>
        </row>
        <row r="87">
          <cell r="EI87">
            <v>483</v>
          </cell>
        </row>
        <row r="88">
          <cell r="EI88">
            <v>484</v>
          </cell>
        </row>
        <row r="89">
          <cell r="EI89">
            <v>485</v>
          </cell>
        </row>
        <row r="90">
          <cell r="EI90">
            <v>486</v>
          </cell>
        </row>
      </sheetData>
      <sheetData sheetId="1"/>
      <sheetData sheetId="2" refreshError="1"/>
      <sheetData sheetId="3"/>
      <sheetData sheetId="4"/>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sheetName val="LP-ELE2"/>
      <sheetName val="APU-ELE2"/>
      <sheetName val="P-AEL"/>
      <sheetName val="A"/>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row r="3">
          <cell r="B3" t="str">
            <v>Amarre de cable ACSR en aislador de pin.</v>
          </cell>
        </row>
        <row r="4">
          <cell r="B4" t="str">
            <v>Aplicación de soldadura exotermica</v>
          </cell>
        </row>
        <row r="5">
          <cell r="B5" t="str">
            <v>Conexionado de baja para medida de energia indirecta</v>
          </cell>
        </row>
        <row r="6">
          <cell r="B6" t="str">
            <v>Construccion a todo costo de camara primaria 1m x 1m x1,50 m</v>
          </cell>
        </row>
        <row r="7">
          <cell r="B7" t="str">
            <v>Ensamble de celda de medida en tres elementos para 33 KV</v>
          </cell>
        </row>
        <row r="8">
          <cell r="B8" t="str">
            <v>Ensamble de celda de transformador de 630 KVA</v>
          </cell>
        </row>
        <row r="9">
          <cell r="B9" t="str">
            <v>Excabacion en tierra</v>
          </cell>
        </row>
        <row r="10">
          <cell r="B10" t="str">
            <v>Instalacion (conexión de señales y potencia) de celda de medida en tres elementos para 33 kv</v>
          </cell>
        </row>
        <row r="11">
          <cell r="B11" t="str">
            <v>Instalacion aislador de pin para 15 KV con espigo</v>
          </cell>
        </row>
        <row r="12">
          <cell r="B12" t="str">
            <v>Instalacion aislador de pin para 34.5 KV con espigo</v>
          </cell>
        </row>
        <row r="13">
          <cell r="B13" t="str">
            <v>Instalacion aislador polimerico para 15 KV</v>
          </cell>
        </row>
        <row r="14">
          <cell r="B14" t="str">
            <v>Instalacion aislador polimerico para 34.5 KV</v>
          </cell>
        </row>
        <row r="15">
          <cell r="B15" t="str">
            <v>Instalacion angulo galvanizado pie amigo de de 2 1/2" x 2 1/2" x 3/16" x 1.5m</v>
          </cell>
        </row>
        <row r="16">
          <cell r="B16" t="str">
            <v>Instalacion caja primaria o cortacircuito completo 100 A, 15 KV.</v>
          </cell>
        </row>
        <row r="17">
          <cell r="B17" t="str">
            <v>Instalacion caja primaria o cortacircuito completo 100 A, 38 KV, 20 KA, con camara rompearco.</v>
          </cell>
        </row>
        <row r="18">
          <cell r="B18" t="str">
            <v>Instalacion cruceta galvanizada de 3" x 3" x 1/4" x 2.5m</v>
          </cell>
        </row>
        <row r="19">
          <cell r="B19" t="str">
            <v>Instalacion cruceta galvanizada de 3" x 3" x 1/4" x 3.2m</v>
          </cell>
        </row>
        <row r="20">
          <cell r="B20" t="str">
            <v>Instalacion cruceta galvanizada de 3" x 3" x 1/4" x 4m</v>
          </cell>
        </row>
        <row r="21">
          <cell r="B21" t="str">
            <v>Instalacion de accesorio de blindobarra</v>
          </cell>
        </row>
        <row r="22">
          <cell r="B22" t="str">
            <v>Instalacion de accesorio para alambron de aluminio</v>
          </cell>
        </row>
        <row r="23">
          <cell r="B23" t="str">
            <v xml:space="preserve">Instalacion de bayoneta </v>
          </cell>
        </row>
        <row r="24">
          <cell r="B24" t="str">
            <v>Instalacion de borna terminal de barril largo para cable 1/0 a 4/0</v>
          </cell>
        </row>
        <row r="25">
          <cell r="B25" t="str">
            <v>Instalacion de borna terminal de barril largo para cable 250 a 500</v>
          </cell>
        </row>
        <row r="26">
          <cell r="B26" t="str">
            <v>Instalacion de borna terminal de barril largo para cable desde #2 a 8</v>
          </cell>
        </row>
        <row r="27">
          <cell r="B27" t="str">
            <v>Instalacion de borna terminal para cable 8 a 2 AWG</v>
          </cell>
        </row>
        <row r="28">
          <cell r="B28" t="str">
            <v>Instalacion de bota termoencogible</v>
          </cell>
        </row>
        <row r="29">
          <cell r="B29" t="str">
            <v>Instalacion de conector DBH</v>
          </cell>
        </row>
        <row r="30">
          <cell r="B30" t="str">
            <v xml:space="preserve">Instalacion de cable Nº 4 AWG de puesta a tierra para descargador en poste </v>
          </cell>
        </row>
        <row r="31">
          <cell r="B31" t="str">
            <v xml:space="preserve">Instalacion de celda con seccionador en SF6 para 36 KV 400  A </v>
          </cell>
        </row>
        <row r="32">
          <cell r="B32" t="str">
            <v>Instalacion de descargador de sobretension 15 KV en poste</v>
          </cell>
        </row>
        <row r="33">
          <cell r="B33" t="str">
            <v>Instalacion de descargador de sobretension 30 KV en poste</v>
          </cell>
        </row>
        <row r="34">
          <cell r="B34" t="str">
            <v>Instalacion de fusible HH hasta 60 A</v>
          </cell>
        </row>
        <row r="35">
          <cell r="B35" t="str">
            <v>Instalacion de medidor de energia en caja sobre poste</v>
          </cell>
        </row>
        <row r="36">
          <cell r="B36" t="str">
            <v>Instalacion de pieamigo para cruceta de 2.5 m</v>
          </cell>
        </row>
        <row r="37">
          <cell r="B37" t="str">
            <v>Instalacion de poste de 12 m</v>
          </cell>
        </row>
        <row r="38">
          <cell r="B38" t="str">
            <v>Instalacion de poste de 16 m</v>
          </cell>
        </row>
        <row r="39">
          <cell r="B39" t="str">
            <v>Instalacion de punta franklin de 1 metro x 5/8</v>
          </cell>
        </row>
        <row r="40">
          <cell r="B40" t="str">
            <v>Instalacion de terminal premoldeado 35 KV para cable 1/0</v>
          </cell>
        </row>
        <row r="41">
          <cell r="B41" t="str">
            <v>Instalacion de tramo de blindobarra</v>
          </cell>
        </row>
        <row r="42">
          <cell r="B42" t="str">
            <v>Instalacion de transformador de 225 KVA en estructura en H</v>
          </cell>
        </row>
        <row r="43">
          <cell r="B43" t="str">
            <v>Instalacion de transformador de medida en estructura en H</v>
          </cell>
        </row>
        <row r="44">
          <cell r="B44" t="str">
            <v>Instalacion de transformador trifasico seco de 630 KVA 33 KV/230 V</v>
          </cell>
        </row>
        <row r="45">
          <cell r="B45" t="str">
            <v>Instalacion de tuberia EMT de 3/4" sobre muro</v>
          </cell>
        </row>
        <row r="46">
          <cell r="B46" t="str">
            <v>Instalacion de tuberia IMC de 3/4 en poste</v>
          </cell>
        </row>
        <row r="47">
          <cell r="B47" t="str">
            <v>Instalacion de tuberia IMC de 4" en poste</v>
          </cell>
        </row>
        <row r="48">
          <cell r="B48" t="str">
            <v>Instalacion de tuberia IMC de 6" en poste</v>
          </cell>
        </row>
        <row r="49">
          <cell r="B49" t="str">
            <v>Instalacion de tuberia PVC de 2"</v>
          </cell>
        </row>
        <row r="50">
          <cell r="B50" t="str">
            <v>Instalacion de tuberia PVC de 4"</v>
          </cell>
        </row>
        <row r="51">
          <cell r="B51" t="str">
            <v>Instalacion de varilla de cobre de 5/8 x 2.4 metros vertical en terreno.</v>
          </cell>
        </row>
        <row r="52">
          <cell r="B52" t="str">
            <v>Instalacion de viento en poste de 12 a 14m</v>
          </cell>
        </row>
        <row r="53">
          <cell r="B53" t="str">
            <v>Instalacion trafo de 150 KVA baja-baja</v>
          </cell>
        </row>
        <row r="54">
          <cell r="B54" t="str">
            <v>Obra civil para la Instalacion de 2 ductos de 4" para red subterranea de media tension (con materiales)</v>
          </cell>
        </row>
        <row r="55">
          <cell r="B55" t="str">
            <v>Sujecion cable XLPE con abrazadera</v>
          </cell>
        </row>
        <row r="56">
          <cell r="B56" t="str">
            <v>Sujecion de cable hasta Nª 2/0 con grapa de retencion.</v>
          </cell>
        </row>
        <row r="57">
          <cell r="B57" t="str">
            <v>Sujecion de cable XLPE a cruceta con abrazadera</v>
          </cell>
        </row>
        <row r="58">
          <cell r="B58" t="str">
            <v>Tendida de cable de cobre desnudo 4 AWG</v>
          </cell>
        </row>
        <row r="59">
          <cell r="B59" t="str">
            <v>Tendida de cable de cobre desnudo 2 AWG</v>
          </cell>
        </row>
        <row r="60">
          <cell r="B60" t="str">
            <v>Tendida de cable XLPE al 133%</v>
          </cell>
        </row>
        <row r="61">
          <cell r="B61" t="str">
            <v>Tendido de alambron de aluminio de 8 mm por techo</v>
          </cell>
        </row>
        <row r="62">
          <cell r="B62" t="str">
            <v>Tendido de cable 10 AWG</v>
          </cell>
        </row>
        <row r="63">
          <cell r="B63" t="str">
            <v>Tendido de cable 2/0 en malla a tierra</v>
          </cell>
        </row>
        <row r="64">
          <cell r="B64" t="str">
            <v>Tendido de cable ACSR hasta calibre 2/0 aereo.</v>
          </cell>
        </row>
        <row r="65">
          <cell r="B65" t="str">
            <v>Tendido de cable de cobre 10 AWG THHN/THWN</v>
          </cell>
        </row>
        <row r="66">
          <cell r="B66" t="str">
            <v>Tendido de cable de cobre 2 AWG THHN/THWN</v>
          </cell>
        </row>
        <row r="67">
          <cell r="B67" t="str">
            <v>Tendido de cable de cobre 2/0 AWG THHN/THWN por bandeja</v>
          </cell>
        </row>
        <row r="68">
          <cell r="B68" t="str">
            <v>Tendido de cable de cobre 250 KCMIL THHN/THWN por bandeja</v>
          </cell>
        </row>
        <row r="69">
          <cell r="B69" t="str">
            <v>Tendido de cable de cobre 4 AWG THHN/THWN</v>
          </cell>
        </row>
        <row r="70">
          <cell r="B70" t="str">
            <v>Tendido de cable de cobre 4/0 AWG THHN/THWN por bandeja</v>
          </cell>
        </row>
        <row r="71">
          <cell r="B71" t="str">
            <v>Tendido de cable de cobre 500 KCMIL THHN/THWN por bandeja</v>
          </cell>
        </row>
        <row r="72">
          <cell r="B72" t="str">
            <v>Tendido de cable de cobre 6 AWG THHN/THWN</v>
          </cell>
        </row>
        <row r="73">
          <cell r="B73" t="str">
            <v>Tendido de cable de cobre 8 AWG THHN/THWN</v>
          </cell>
        </row>
        <row r="74">
          <cell r="B74" t="str">
            <v>Tendido de cable de fuerza multipolar 4 x 2 AWG por bandeja</v>
          </cell>
        </row>
        <row r="75">
          <cell r="B75" t="str">
            <v>Tendido de cable de fuerza multipolar 4 x 4 AWG por bandeja</v>
          </cell>
        </row>
        <row r="76">
          <cell r="B76" t="str">
            <v>Tendido de cable de fuerza multipolar 4 x 6 AWG por bandeja</v>
          </cell>
        </row>
        <row r="77">
          <cell r="B77" t="str">
            <v>Tendido de cable de guarda de 3/8 aereo.</v>
          </cell>
        </row>
        <row r="78">
          <cell r="B78" t="str">
            <v>Tendido de cable de cobre 1/0 AWG THHN/THWN por tubo</v>
          </cell>
        </row>
        <row r="79">
          <cell r="B79" t="str">
            <v>Tendido de cable de cobre 300 MCM THHN/THWN por tubo</v>
          </cell>
        </row>
      </sheetData>
      <sheetData sheetId="1"/>
      <sheetData sheetId="2" refreshError="1"/>
      <sheetData sheetId="3"/>
      <sheetData sheetId="4" refreshError="1"/>
      <sheetData sheetId="5">
        <row r="1">
          <cell r="B1" t="str">
            <v>Suministro e instalacion poste de concreto 750 KG de tension de ruptura en la punta, incluye excabacion, isada y aplomada.</v>
          </cell>
        </row>
      </sheetData>
      <sheetData sheetId="6">
        <row r="1">
          <cell r="B1" t="str">
            <v xml:space="preserve">Suministro e instalacion de vestida de estructura de arranque, incluye 2 crucetas de 2.5 m, pieamigos, tres aisladores polimericos para 15 KV, bayoneta, accesorios y herrajes necesarios </v>
          </cell>
        </row>
      </sheetData>
      <sheetData sheetId="7">
        <row r="1">
          <cell r="B1" t="str">
            <v xml:space="preserve">Suministro e instalacion de vestida de estructura de retencion (estructura A1), incluye 2 crucetas de 2.5 m, pieamigos, bayoneta, seis aisladores polimericos para 15 KV, accesorios y herrajes necesarios </v>
          </cell>
        </row>
      </sheetData>
      <sheetData sheetId="8">
        <row r="1">
          <cell r="B1" t="str">
            <v>Suministro e instalacion de seccion primaria en el arranque de la linea, incluye cortacircuitos completos, cruceta de 2,5 m, accesorios y herrajes necesarios</v>
          </cell>
        </row>
      </sheetData>
      <sheetData sheetId="9">
        <row r="1">
          <cell r="B1" t="str">
            <v>Suministro e instalacion de vestida de estructura de retencion (estructura A2), incluye 4 crucetas de 2,4 m, 6 aisladores polimericos para 15 KV, pie amigos, bayoneta, accesorios y herrajes necesarios</v>
          </cell>
        </row>
      </sheetData>
      <sheetData sheetId="10">
        <row r="1">
          <cell r="B1" t="str">
            <v>Suministro e instalacion de vestida de estructura de suspensión (estructura A3), incluye 2 crucetas de 2.5 m, tres aisladores de pin, pieamigos, accesorios y herrajes necesarios.</v>
          </cell>
        </row>
      </sheetData>
      <sheetData sheetId="11">
        <row r="1">
          <cell r="B1" t="str">
            <v>Suministro e instalacion de vestida de estructura de retencion en H (estructura A2), incluye 2 crucetas de 3 m, 3 aisladores polimericos para 15 KV, accesorios y herrajes necesarios</v>
          </cell>
        </row>
      </sheetData>
      <sheetData sheetId="12">
        <row r="1">
          <cell r="B1" t="str">
            <v>Suministro e instalacion de templete para poste de 12 m en nivel de tension de 13.2 KV</v>
          </cell>
        </row>
      </sheetData>
      <sheetData sheetId="13">
        <row r="1">
          <cell r="B1" t="str">
            <v>Suministro e instalacion de seccion primaria en la llegada de la linea, incluye 2 crucetas de 3 m, 3 pararrayos, tres cortacircuitos completos, accesorios y herrajes necesarios</v>
          </cell>
        </row>
      </sheetData>
      <sheetData sheetId="14">
        <row r="1">
          <cell r="B1" t="str">
            <v>Suministro e instalacion de red aerea primaria en cable 3x2 AWG ACSR+ cable de guarda 2 AWG ACSR.</v>
          </cell>
        </row>
      </sheetData>
      <sheetData sheetId="15">
        <row r="1">
          <cell r="B1" t="str">
            <v>Suministro e instalacion de medida en dos elementos en nivel de 13.2 KV, incluye 2 crucetas de 3 m, 2 transformadores de corriente, 2 transformadores de potencial, bloque de pruebas, medidor de energia, caja para medidor de energia para instalacion en poste, cableado, tuberia, accesorios y herrajes necesarios.</v>
          </cell>
        </row>
      </sheetData>
      <sheetData sheetId="16">
        <row r="1">
          <cell r="B1" t="str">
            <v>Suministro e instalacion de transformador de potencia de 225 KVA, 13.2 KV / 220 V, en estructura tipo H.</v>
          </cell>
        </row>
      </sheetData>
      <sheetData sheetId="17">
        <row r="1">
          <cell r="B1" t="str">
            <v>Suministro e instalacion de bajante en tuberia IMC de 4" para conduccion de acometida secundaria desde transformador hasta tablero de transferencia.</v>
          </cell>
        </row>
      </sheetData>
      <sheetData sheetId="18">
        <row r="1">
          <cell r="B1" t="str">
            <v>Suministro e instalacion de bajante de puesta a tierra en poste</v>
          </cell>
        </row>
      </sheetData>
      <sheetData sheetId="19">
        <row r="1">
          <cell r="B1" t="str">
            <v>Suministro e instalacion de acometida secundaria en cable de cobre 6x 300 MCM + 1/0 AWG.</v>
          </cell>
        </row>
      </sheetData>
      <sheetData sheetId="20">
        <row r="1">
          <cell r="B1" t="str">
            <v>Suministro e instalacion de malla de puesta a tierra.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Materiales"/>
      <sheetName val="análisis precios básicos"/>
      <sheetName val="CostosUnitarios"/>
      <sheetName val="ResúmenCostosUnitarios"/>
      <sheetName val="análisis mano de obra"/>
      <sheetName val="análisis prestaciones"/>
      <sheetName val="REFUERZ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ENAMI (2)"/>
      <sheetName val="Cantidades (2)"/>
      <sheetName val="FM - Fac. Multi"/>
      <sheetName val="Prop. Economica"/>
      <sheetName val="ALIENAMI"/>
      <sheetName val="Cantidades"/>
      <sheetName val="PRESUP NORCASIA"/>
      <sheetName val="PRESUP NORCASIA (E1)"/>
      <sheetName val="APU BASICO NORCASIA"/>
      <sheetName val="AUI ALIVIADERO"/>
      <sheetName val="CRONOGRAMA ALCANT DESVIO"/>
      <sheetName val="PRECIOS BASICOS "/>
      <sheetName val="CRONOGRAMA ALCANT CARRERA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D15">
            <v>3.5</v>
          </cell>
        </row>
      </sheetData>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TORIA"/>
      <sheetName val="CANTIDADES ALL"/>
      <sheetName val="GLADYS"/>
      <sheetName val="A.I.U"/>
      <sheetName val="Hoja2"/>
      <sheetName val="Hoja4"/>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TRANSPORTE"/>
      <sheetName val="c2.5y2.6"/>
      <sheetName val="PRECIOS"/>
      <sheetName val="PREACTA 6"/>
      <sheetName val="TABLA 2008"/>
      <sheetName val="Excavación Mat. Común Estacione"/>
      <sheetName val="Demolición Pavimento"/>
      <sheetName val="SUB APU"/>
      <sheetName val="Insum"/>
    </sheetNames>
    <sheetDataSet>
      <sheetData sheetId="0">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LOCALIZACION"/>
      <sheetName val="CTO BOCA 300 PSI"/>
      <sheetName val="CTO CICLOP "/>
      <sheetName val="AC 3 D 8&quot;"/>
      <sheetName val="AC 1 D 2"/>
      <sheetName val="AC 5 D 8"/>
      <sheetName val="REJILLA"/>
      <sheetName val="PVC BOC 4&quot; "/>
      <sheetName val="ADAPTADOR 4&quot;"/>
      <sheetName val="VAL CORT 4"/>
      <sheetName val="UN ION 4&quot;"/>
      <sheetName val="SUMINISTRO TUB 4"/>
      <sheetName val="INSTALACION TUB 4&quot;"/>
      <sheetName val="INST TUB 3&quot;"/>
      <sheetName val="INST TUB 2 1,2 - 2&quot;"/>
      <sheetName val="INST TUB 1 1,2&quot; - 1 1,4&quot;"/>
      <sheetName val="INST TUB 1&quot; - 3,4&quot;"/>
      <sheetName val="INST TUB 1,2&quot;"/>
      <sheetName val="localizacion des"/>
      <sheetName val="CTO DESAR"/>
      <sheetName val="CTO 2000PSI SOLADO"/>
      <sheetName val="PTE IMP Y ESMALT"/>
    </sheetNames>
    <sheetDataSet>
      <sheetData sheetId="0" refreshError="1">
        <row r="1">
          <cell r="A1" t="str">
            <v>REFERENCIA</v>
          </cell>
          <cell r="I1" t="str">
            <v>REFERENCIA</v>
          </cell>
          <cell r="J1" t="str">
            <v>DESCRIPCION</v>
          </cell>
          <cell r="K1" t="str">
            <v>UND</v>
          </cell>
          <cell r="L1" t="str">
            <v>VR/ UNIT</v>
          </cell>
        </row>
        <row r="2">
          <cell r="I2">
            <v>1</v>
          </cell>
          <cell r="J2" t="str">
            <v>MORTERO 1:4</v>
          </cell>
          <cell r="K2" t="str">
            <v>M3</v>
          </cell>
          <cell r="L2">
            <v>279503</v>
          </cell>
        </row>
        <row r="3">
          <cell r="I3">
            <v>2</v>
          </cell>
          <cell r="J3" t="str">
            <v xml:space="preserve">CONSTRUCCION DE BOCATOMA EN CON CONCRETO 3000 PSI A TODO COSTO. </v>
          </cell>
          <cell r="K3" t="str">
            <v>M3</v>
          </cell>
          <cell r="L3">
            <v>490001</v>
          </cell>
        </row>
        <row r="4">
          <cell r="I4">
            <v>3</v>
          </cell>
          <cell r="J4" t="str">
            <v>REJILLA DE .80*.40 CON BARROTES DE 5/8" LISAS, SEPARADAS CADA 10 mm</v>
          </cell>
          <cell r="K4" t="str">
            <v>UN</v>
          </cell>
          <cell r="L4">
            <v>250000</v>
          </cell>
        </row>
        <row r="5">
          <cell r="F5" t="str">
            <v>OFICIAL</v>
          </cell>
          <cell r="I5">
            <v>4</v>
          </cell>
          <cell r="J5" t="str">
            <v>PAÑETE IMPERMEABILIZADO Y ESMALTADO</v>
          </cell>
          <cell r="K5" t="str">
            <v>M2</v>
          </cell>
          <cell r="L5">
            <v>20000</v>
          </cell>
        </row>
        <row r="6">
          <cell r="F6" t="str">
            <v>AYUDANTE</v>
          </cell>
          <cell r="G6">
            <v>10000</v>
          </cell>
          <cell r="I6">
            <v>5</v>
          </cell>
          <cell r="J6" t="str">
            <v>FORMALETA</v>
          </cell>
          <cell r="K6" t="str">
            <v>M3</v>
          </cell>
          <cell r="L6">
            <v>36695</v>
          </cell>
        </row>
        <row r="7">
          <cell r="G7">
            <v>0</v>
          </cell>
          <cell r="I7">
            <v>6</v>
          </cell>
          <cell r="J7" t="str">
            <v>EXCAVACION</v>
          </cell>
          <cell r="K7" t="str">
            <v>M3</v>
          </cell>
          <cell r="L7">
            <v>12950</v>
          </cell>
        </row>
        <row r="8">
          <cell r="G8">
            <v>0.05</v>
          </cell>
          <cell r="I8">
            <v>7</v>
          </cell>
        </row>
        <row r="9">
          <cell r="I9">
            <v>8</v>
          </cell>
        </row>
        <row r="10">
          <cell r="G10">
            <v>0.85</v>
          </cell>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row r="33">
          <cell r="I33">
            <v>32</v>
          </cell>
        </row>
        <row r="34">
          <cell r="I34">
            <v>33</v>
          </cell>
        </row>
        <row r="35">
          <cell r="I35">
            <v>34</v>
          </cell>
        </row>
        <row r="36">
          <cell r="I36">
            <v>35</v>
          </cell>
        </row>
        <row r="37">
          <cell r="I37">
            <v>36</v>
          </cell>
        </row>
        <row r="38">
          <cell r="I38">
            <v>37</v>
          </cell>
        </row>
        <row r="39">
          <cell r="I39">
            <v>38</v>
          </cell>
        </row>
        <row r="40">
          <cell r="I40">
            <v>39</v>
          </cell>
        </row>
        <row r="41">
          <cell r="I41">
            <v>40</v>
          </cell>
        </row>
        <row r="42">
          <cell r="I42">
            <v>41</v>
          </cell>
        </row>
        <row r="43">
          <cell r="I43">
            <v>42</v>
          </cell>
        </row>
        <row r="44">
          <cell r="I44">
            <v>43</v>
          </cell>
        </row>
        <row r="45">
          <cell r="I45">
            <v>44</v>
          </cell>
        </row>
        <row r="46">
          <cell r="I46">
            <v>45</v>
          </cell>
        </row>
        <row r="47">
          <cell r="I47">
            <v>46</v>
          </cell>
        </row>
        <row r="48">
          <cell r="I48">
            <v>47</v>
          </cell>
        </row>
        <row r="49">
          <cell r="I49">
            <v>48</v>
          </cell>
        </row>
        <row r="50">
          <cell r="I50">
            <v>49</v>
          </cell>
        </row>
        <row r="51">
          <cell r="I51">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t="str">
            <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t="str">
            <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t="str">
            <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t="str">
            <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t="str">
            <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t="str">
            <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t="str">
            <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t="str">
            <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Y PTTO"/>
      <sheetName val="AIU"/>
    </sheetNames>
    <sheetDataSet>
      <sheetData sheetId="0">
        <row r="173">
          <cell r="R173">
            <v>0.3</v>
          </cell>
        </row>
        <row r="180">
          <cell r="C180">
            <v>20</v>
          </cell>
        </row>
        <row r="183">
          <cell r="B183">
            <v>1</v>
          </cell>
          <cell r="C183" t="str">
            <v>COLOMBIA</v>
          </cell>
          <cell r="D183" t="str">
            <v>CASCO URBANO</v>
          </cell>
          <cell r="F183">
            <v>3</v>
          </cell>
        </row>
        <row r="184">
          <cell r="B184">
            <v>2</v>
          </cell>
          <cell r="C184" t="str">
            <v>SANTA ANA</v>
          </cell>
          <cell r="D184" t="str">
            <v>COLOMBIA</v>
          </cell>
          <cell r="F184">
            <v>6</v>
          </cell>
        </row>
        <row r="185">
          <cell r="B185">
            <v>3</v>
          </cell>
          <cell r="C185" t="str">
            <v>SAN MARCOS</v>
          </cell>
          <cell r="D185" t="str">
            <v>COLOMBIA</v>
          </cell>
          <cell r="F185">
            <v>5.29</v>
          </cell>
        </row>
        <row r="186">
          <cell r="B186">
            <v>4</v>
          </cell>
          <cell r="C186" t="str">
            <v>MONGUÍ</v>
          </cell>
          <cell r="D186" t="str">
            <v>COLOMBIA</v>
          </cell>
          <cell r="F186">
            <v>6.02</v>
          </cell>
        </row>
        <row r="187">
          <cell r="B187">
            <v>5</v>
          </cell>
          <cell r="C187" t="str">
            <v>BARAYA</v>
          </cell>
          <cell r="D187" t="str">
            <v>CASCO URBANO</v>
          </cell>
          <cell r="F187">
            <v>1.32</v>
          </cell>
        </row>
        <row r="188">
          <cell r="B188">
            <v>6</v>
          </cell>
          <cell r="C188" t="str">
            <v>REGIONAL SOTO - PATÍA</v>
          </cell>
          <cell r="D188" t="str">
            <v>BARAYA</v>
          </cell>
          <cell r="F188">
            <v>2.7</v>
          </cell>
        </row>
        <row r="189">
          <cell r="B189">
            <v>7</v>
          </cell>
          <cell r="C189" t="str">
            <v>LA UNIÓN</v>
          </cell>
          <cell r="D189" t="str">
            <v>BARAYA</v>
          </cell>
          <cell r="F189">
            <v>3.54</v>
          </cell>
        </row>
        <row r="190">
          <cell r="B190">
            <v>8</v>
          </cell>
          <cell r="C190" t="str">
            <v>TELLO</v>
          </cell>
          <cell r="D190" t="str">
            <v>CASCO URBANO</v>
          </cell>
          <cell r="F190">
            <v>0.85</v>
          </cell>
        </row>
        <row r="191">
          <cell r="B191">
            <v>9</v>
          </cell>
          <cell r="C191" t="str">
            <v>SAN ANDRÉS</v>
          </cell>
          <cell r="D191" t="str">
            <v>TELLO</v>
          </cell>
          <cell r="F191">
            <v>2.2200000000000002</v>
          </cell>
        </row>
        <row r="192">
          <cell r="B192">
            <v>10</v>
          </cell>
          <cell r="C192" t="str">
            <v>CEDRAL</v>
          </cell>
          <cell r="D192" t="str">
            <v>TELLO</v>
          </cell>
          <cell r="F192">
            <v>2.38</v>
          </cell>
        </row>
        <row r="193">
          <cell r="B193">
            <v>11</v>
          </cell>
          <cell r="C193" t="str">
            <v>SIERRA DE LA CAÑADA</v>
          </cell>
          <cell r="D193" t="str">
            <v>TELLO</v>
          </cell>
          <cell r="F193">
            <v>1.96</v>
          </cell>
        </row>
        <row r="194">
          <cell r="B194">
            <v>12</v>
          </cell>
          <cell r="C194" t="str">
            <v>VILLA VIEJA</v>
          </cell>
          <cell r="D194" t="str">
            <v>CASCO URBANO</v>
          </cell>
          <cell r="F194">
            <v>1.1100000000000001</v>
          </cell>
        </row>
        <row r="195">
          <cell r="B195">
            <v>13</v>
          </cell>
          <cell r="C195" t="str">
            <v>SAN ALFONSO</v>
          </cell>
          <cell r="D195" t="str">
            <v>VILLA VIEJA</v>
          </cell>
          <cell r="F195">
            <v>3.43</v>
          </cell>
        </row>
        <row r="196">
          <cell r="B196">
            <v>14</v>
          </cell>
          <cell r="C196" t="str">
            <v>POTOSÍ</v>
          </cell>
          <cell r="D196" t="str">
            <v>VILLA VIEJA</v>
          </cell>
          <cell r="F196">
            <v>3.41</v>
          </cell>
        </row>
        <row r="197">
          <cell r="B197">
            <v>15</v>
          </cell>
          <cell r="C197" t="str">
            <v>LA VICTORIA</v>
          </cell>
          <cell r="D197" t="str">
            <v>VILLA VIEJA</v>
          </cell>
          <cell r="F197">
            <v>2.58</v>
          </cell>
        </row>
        <row r="198">
          <cell r="B198">
            <v>16</v>
          </cell>
          <cell r="C198" t="str">
            <v>RIVERA</v>
          </cell>
          <cell r="D198" t="str">
            <v>CASCO URBANO</v>
          </cell>
          <cell r="F198">
            <v>0.7</v>
          </cell>
        </row>
        <row r="199">
          <cell r="B199">
            <v>17</v>
          </cell>
          <cell r="C199" t="str">
            <v>LA ULLOA</v>
          </cell>
          <cell r="D199" t="str">
            <v>RIVERA</v>
          </cell>
          <cell r="F199">
            <v>1.26</v>
          </cell>
        </row>
        <row r="200">
          <cell r="B200">
            <v>18</v>
          </cell>
          <cell r="C200" t="str">
            <v>CAMPOALEGRE</v>
          </cell>
          <cell r="D200" t="str">
            <v>CASCO URBANO</v>
          </cell>
          <cell r="F200">
            <v>0.79</v>
          </cell>
        </row>
        <row r="201">
          <cell r="B201">
            <v>19</v>
          </cell>
          <cell r="C201" t="str">
            <v>ALGECIRAS</v>
          </cell>
          <cell r="D201" t="str">
            <v>CASCO URBANO</v>
          </cell>
          <cell r="F201">
            <v>1.61</v>
          </cell>
        </row>
        <row r="202">
          <cell r="B202">
            <v>20</v>
          </cell>
          <cell r="C202" t="str">
            <v>Escoger Poblado</v>
          </cell>
          <cell r="D202">
            <v>0</v>
          </cell>
          <cell r="F202">
            <v>1</v>
          </cell>
        </row>
        <row r="243">
          <cell r="F243" t="str">
            <v xml:space="preserve"> 3.33 </v>
          </cell>
        </row>
        <row r="244">
          <cell r="F244" t="str">
            <v xml:space="preserve"> 6.55A </v>
          </cell>
        </row>
        <row r="245">
          <cell r="F245" t="str">
            <v xml:space="preserve"> 8.136A </v>
          </cell>
        </row>
        <row r="246">
          <cell r="F246" t="str">
            <v xml:space="preserve"> 8.300A </v>
          </cell>
        </row>
        <row r="247">
          <cell r="F247" t="str">
            <v xml:space="preserve"> 8.699A </v>
          </cell>
        </row>
        <row r="248">
          <cell r="F248" t="str">
            <v xml:space="preserve"> 8.823B </v>
          </cell>
        </row>
        <row r="249">
          <cell r="F249" t="str">
            <v xml:space="preserve"> 8.823C </v>
          </cell>
        </row>
        <row r="250">
          <cell r="F250" t="str">
            <v xml:space="preserve"> 8.1400B </v>
          </cell>
        </row>
        <row r="251">
          <cell r="F251" t="str">
            <v xml:space="preserve"> 8.1400C </v>
          </cell>
        </row>
        <row r="252">
          <cell r="F252" t="str">
            <v>8.1600</v>
          </cell>
        </row>
        <row r="253">
          <cell r="F253" t="str">
            <v>8.1601</v>
          </cell>
        </row>
        <row r="254">
          <cell r="F254" t="str">
            <v>8.1602</v>
          </cell>
        </row>
        <row r="255">
          <cell r="F255" t="str">
            <v xml:space="preserve"> 19.41A </v>
          </cell>
        </row>
        <row r="256">
          <cell r="F256" t="str">
            <v xml:space="preserve"> 19.50A </v>
          </cell>
        </row>
        <row r="257">
          <cell r="F257" t="str">
            <v xml:space="preserve"> 20.57 </v>
          </cell>
        </row>
        <row r="258">
          <cell r="F258" t="str">
            <v xml:space="preserve"> 20.58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02"/>
  <sheetViews>
    <sheetView tabSelected="1" view="pageBreakPreview" zoomScale="89" zoomScaleNormal="100" zoomScaleSheetLayoutView="89" workbookViewId="0">
      <selection activeCell="J35" sqref="J35"/>
    </sheetView>
  </sheetViews>
  <sheetFormatPr baseColWidth="10" defaultColWidth="11.42578125" defaultRowHeight="12.75" x14ac:dyDescent="0.2"/>
  <cols>
    <col min="1" max="1" width="3.7109375" style="1" customWidth="1"/>
    <col min="2" max="2" width="3.140625" style="1" customWidth="1"/>
    <col min="3" max="3" width="13" style="22" customWidth="1"/>
    <col min="4" max="4" width="54.7109375" style="48" customWidth="1"/>
    <col min="5" max="5" width="11" style="22" bestFit="1" customWidth="1"/>
    <col min="6" max="6" width="16" style="49" customWidth="1"/>
    <col min="7" max="7" width="11.42578125" style="22"/>
    <col min="8" max="8" width="16.85546875" style="64" customWidth="1"/>
    <col min="9" max="9" width="20" style="64" customWidth="1"/>
    <col min="10" max="10" width="16.28515625" style="64" customWidth="1"/>
    <col min="11" max="11" width="11.42578125" style="64"/>
    <col min="12" max="12" width="2" style="1" customWidth="1"/>
    <col min="13" max="16384" width="11.42578125" style="1"/>
  </cols>
  <sheetData>
    <row r="1" spans="2:12" ht="15.75" x14ac:dyDescent="0.25">
      <c r="C1" s="2"/>
      <c r="D1" s="3"/>
      <c r="E1" s="4"/>
      <c r="F1" s="4"/>
      <c r="G1" s="5"/>
      <c r="H1" s="6"/>
      <c r="I1" s="6"/>
      <c r="J1" s="7"/>
      <c r="K1" s="8"/>
    </row>
    <row r="2" spans="2:12" ht="15.75" x14ac:dyDescent="0.25">
      <c r="C2" s="9" t="s">
        <v>0</v>
      </c>
      <c r="D2" s="9"/>
      <c r="E2" s="9"/>
      <c r="F2" s="9"/>
      <c r="G2" s="9"/>
      <c r="H2" s="9"/>
      <c r="I2" s="9"/>
      <c r="J2" s="9"/>
      <c r="K2" s="9"/>
    </row>
    <row r="3" spans="2:12" ht="15.75" customHeight="1" x14ac:dyDescent="0.25">
      <c r="C3" s="9" t="s">
        <v>1</v>
      </c>
      <c r="D3" s="9"/>
      <c r="E3" s="9"/>
      <c r="F3" s="9"/>
      <c r="G3" s="9"/>
      <c r="H3" s="9"/>
      <c r="I3" s="9"/>
      <c r="J3" s="9"/>
      <c r="K3" s="9"/>
    </row>
    <row r="4" spans="2:12" ht="15.75" customHeight="1" x14ac:dyDescent="0.25">
      <c r="C4" s="10" t="s">
        <v>2</v>
      </c>
      <c r="D4" s="11"/>
      <c r="E4" s="12" t="s">
        <v>3</v>
      </c>
      <c r="F4" s="12"/>
      <c r="G4" s="12"/>
      <c r="H4" s="12"/>
      <c r="I4" s="12"/>
      <c r="J4" s="12"/>
      <c r="K4" s="13"/>
    </row>
    <row r="5" spans="2:12" ht="15.75" x14ac:dyDescent="0.25">
      <c r="C5" s="14" t="s">
        <v>4</v>
      </c>
      <c r="D5" s="14"/>
      <c r="E5" s="14"/>
      <c r="F5" s="14"/>
      <c r="G5" s="14"/>
      <c r="H5" s="15"/>
      <c r="I5" s="15"/>
      <c r="J5" s="15"/>
      <c r="K5" s="13"/>
    </row>
    <row r="6" spans="2:12" ht="15.75" x14ac:dyDescent="0.25">
      <c r="C6" s="14" t="s">
        <v>5</v>
      </c>
      <c r="D6" s="14"/>
      <c r="E6" s="14"/>
      <c r="F6" s="14"/>
      <c r="G6" s="14"/>
      <c r="H6" s="6"/>
      <c r="I6" s="6"/>
      <c r="J6" s="7"/>
      <c r="K6" s="13"/>
    </row>
    <row r="8" spans="2:12" s="16" customFormat="1" ht="18" x14ac:dyDescent="0.25">
      <c r="C8" s="17" t="s">
        <v>6</v>
      </c>
      <c r="D8" s="17"/>
      <c r="E8" s="17"/>
      <c r="F8" s="17"/>
      <c r="G8" s="17"/>
      <c r="H8" s="17"/>
      <c r="I8" s="17"/>
      <c r="J8" s="17"/>
      <c r="K8" s="17"/>
      <c r="L8" s="17"/>
    </row>
    <row r="10" spans="2:12" x14ac:dyDescent="0.2">
      <c r="C10" s="18" t="s">
        <v>7</v>
      </c>
      <c r="D10" s="18"/>
      <c r="E10" s="18"/>
      <c r="F10" s="18"/>
      <c r="G10" s="18"/>
      <c r="H10" s="18"/>
      <c r="I10" s="18"/>
      <c r="J10" s="18"/>
      <c r="K10" s="18"/>
    </row>
    <row r="12" spans="2:12" x14ac:dyDescent="0.2">
      <c r="C12" s="19" t="s">
        <v>8</v>
      </c>
      <c r="D12" s="20" t="s">
        <v>9</v>
      </c>
      <c r="E12" s="19" t="s">
        <v>10</v>
      </c>
      <c r="F12" s="21" t="s">
        <v>11</v>
      </c>
      <c r="H12" s="23" t="s">
        <v>12</v>
      </c>
      <c r="I12" s="23" t="s">
        <v>13</v>
      </c>
      <c r="J12" s="24" t="s">
        <v>14</v>
      </c>
      <c r="K12" s="23" t="s">
        <v>15</v>
      </c>
    </row>
    <row r="13" spans="2:12" s="25" customFormat="1" ht="38.25" x14ac:dyDescent="0.2">
      <c r="C13" s="26">
        <v>1.1000000000000001</v>
      </c>
      <c r="D13" s="27" t="s">
        <v>16</v>
      </c>
      <c r="E13" s="28" t="s">
        <v>17</v>
      </c>
      <c r="F13" s="29">
        <f>SUM(H20:K20,0)</f>
        <v>6198.9362500000007</v>
      </c>
      <c r="H13" s="30">
        <f>+H20</f>
        <v>0</v>
      </c>
      <c r="I13" s="30">
        <f>+I20</f>
        <v>4506</v>
      </c>
      <c r="J13" s="30">
        <f>+J20</f>
        <v>984.6</v>
      </c>
      <c r="K13" s="30">
        <f>+K20</f>
        <v>708.33625000000006</v>
      </c>
    </row>
    <row r="14" spans="2:12" x14ac:dyDescent="0.2">
      <c r="B14" s="31"/>
      <c r="C14" s="32" t="s">
        <v>18</v>
      </c>
      <c r="D14" s="33" t="s">
        <v>19</v>
      </c>
      <c r="E14" s="34" t="s">
        <v>10</v>
      </c>
      <c r="F14" s="35" t="s">
        <v>20</v>
      </c>
      <c r="G14" s="34" t="s">
        <v>21</v>
      </c>
      <c r="H14" s="23" t="s">
        <v>12</v>
      </c>
      <c r="I14" s="23" t="s">
        <v>13</v>
      </c>
      <c r="J14" s="24" t="s">
        <v>14</v>
      </c>
      <c r="K14" s="23" t="s">
        <v>15</v>
      </c>
    </row>
    <row r="15" spans="2:12" x14ac:dyDescent="0.2">
      <c r="C15" s="36" t="s">
        <v>22</v>
      </c>
      <c r="D15" s="37" t="str">
        <f>VLOOKUP(C15,[1]Insumos!A:D,2,0)</f>
        <v>Delineador Tubular Plástico</v>
      </c>
      <c r="E15" s="36" t="str">
        <f>VLOOKUP(C15,[1]Insumos!A:D,3,0)</f>
        <v>Un</v>
      </c>
      <c r="F15" s="38">
        <f>VLOOKUP(C15,[1]Insumos!A:D,4,0)</f>
        <v>44000</v>
      </c>
      <c r="G15" s="39">
        <v>0.1</v>
      </c>
      <c r="H15" s="30">
        <v>0</v>
      </c>
      <c r="I15" s="30">
        <f>+ROUND(F15*G15,0)</f>
        <v>4400</v>
      </c>
      <c r="J15" s="30">
        <v>0</v>
      </c>
      <c r="K15" s="30">
        <v>0</v>
      </c>
    </row>
    <row r="16" spans="2:12" x14ac:dyDescent="0.2">
      <c r="C16" s="36" t="s">
        <v>23</v>
      </c>
      <c r="D16" s="37" t="str">
        <f>VLOOKUP(C16,[1]Insumos!A:D,2,0)</f>
        <v xml:space="preserve">Cinta Reflectiva de Seguridad logo </v>
      </c>
      <c r="E16" s="36" t="str">
        <f>VLOOKUP(C16,[1]Insumos!A:D,3,0)</f>
        <v>Ml</v>
      </c>
      <c r="F16" s="38">
        <f>VLOOKUP(C16,[1]Insumos!A:D,4,0)</f>
        <v>105.67440000000001</v>
      </c>
      <c r="G16" s="40">
        <v>1</v>
      </c>
      <c r="H16" s="30">
        <v>0</v>
      </c>
      <c r="I16" s="30">
        <f>+ROUND(F16*G16,0)</f>
        <v>106</v>
      </c>
      <c r="J16" s="30">
        <v>0</v>
      </c>
      <c r="K16" s="30">
        <v>0</v>
      </c>
    </row>
    <row r="17" spans="2:11" x14ac:dyDescent="0.2">
      <c r="C17" s="36"/>
      <c r="D17" s="41" t="str">
        <f>+[1]Personal!A29</f>
        <v>Cuadrilla I (1 of + 1 ay)</v>
      </c>
      <c r="E17" s="42" t="str">
        <f>+[1]Personal!B29</f>
        <v>hr</v>
      </c>
      <c r="F17" s="38">
        <f>+[1]Personal!C29</f>
        <v>19692</v>
      </c>
      <c r="G17" s="40">
        <v>0.05</v>
      </c>
      <c r="H17" s="30">
        <v>0</v>
      </c>
      <c r="I17" s="30">
        <v>0</v>
      </c>
      <c r="J17" s="30">
        <f>+F17*G17</f>
        <v>984.6</v>
      </c>
      <c r="K17" s="30">
        <v>0</v>
      </c>
    </row>
    <row r="18" spans="2:11" x14ac:dyDescent="0.2">
      <c r="C18" s="36" t="s">
        <v>24</v>
      </c>
      <c r="D18" s="37" t="str">
        <f>VLOOKUP(C18,[1]Insumos!A:D,2,0)</f>
        <v>Transporte Camioneta hasta 1.5 Toneladas</v>
      </c>
      <c r="E18" s="36" t="str">
        <f>VLOOKUP(C18,[1]Insumos!A:D,3,0)</f>
        <v>Día</v>
      </c>
      <c r="F18" s="38">
        <f>VLOOKUP(C18,[1]Insumos!A:D,4,0)</f>
        <v>147334.5</v>
      </c>
      <c r="G18" s="36">
        <v>2.5000000000000001E-3</v>
      </c>
      <c r="H18" s="30">
        <v>0</v>
      </c>
      <c r="I18" s="30">
        <v>0</v>
      </c>
      <c r="J18" s="30">
        <v>0</v>
      </c>
      <c r="K18" s="30">
        <f>+G18*F18</f>
        <v>368.33625000000001</v>
      </c>
    </row>
    <row r="19" spans="2:11" x14ac:dyDescent="0.2">
      <c r="C19" s="22">
        <v>26.126999999999999</v>
      </c>
      <c r="D19" s="37" t="str">
        <f>VLOOKUP(C19,[1]Insumos!A:D,2,0)</f>
        <v>Acarreo interno</v>
      </c>
      <c r="E19" s="36" t="str">
        <f>VLOOKUP(C19,[1]Insumos!A:D,3,0)</f>
        <v>m3</v>
      </c>
      <c r="F19" s="38">
        <f>VLOOKUP(C19,[1]Insumos!A:D,4,0)</f>
        <v>1700</v>
      </c>
      <c r="G19" s="22">
        <v>0.2</v>
      </c>
      <c r="H19" s="1"/>
      <c r="I19" s="1"/>
      <c r="J19" s="1"/>
      <c r="K19" s="30">
        <f>+G19*F19</f>
        <v>340</v>
      </c>
    </row>
    <row r="20" spans="2:11" x14ac:dyDescent="0.2">
      <c r="D20" s="43"/>
      <c r="E20" s="44"/>
      <c r="F20" s="45"/>
      <c r="H20" s="30">
        <f>SUM(H15:H18)*1.0373*1.05</f>
        <v>0</v>
      </c>
      <c r="I20" s="30">
        <f>SUM(I15:I18)</f>
        <v>4506</v>
      </c>
      <c r="J20" s="30">
        <f>SUM(J15:J18)</f>
        <v>984.6</v>
      </c>
      <c r="K20" s="30">
        <f>SUM(K15:K19)</f>
        <v>708.33625000000006</v>
      </c>
    </row>
    <row r="22" spans="2:11" x14ac:dyDescent="0.2">
      <c r="C22" s="19" t="s">
        <v>8</v>
      </c>
      <c r="D22" s="20" t="s">
        <v>9</v>
      </c>
      <c r="E22" s="19" t="s">
        <v>10</v>
      </c>
      <c r="F22" s="21" t="s">
        <v>11</v>
      </c>
      <c r="H22" s="23" t="s">
        <v>12</v>
      </c>
      <c r="I22" s="23" t="s">
        <v>13</v>
      </c>
      <c r="J22" s="24" t="s">
        <v>14</v>
      </c>
      <c r="K22" s="23" t="s">
        <v>15</v>
      </c>
    </row>
    <row r="23" spans="2:11" ht="14.25" x14ac:dyDescent="0.2">
      <c r="C23" s="26">
        <v>1.2</v>
      </c>
      <c r="D23" s="27" t="s">
        <v>25</v>
      </c>
      <c r="E23" s="28" t="s">
        <v>17</v>
      </c>
      <c r="F23" s="29">
        <f>SUM(H27:K27,0)</f>
        <v>1566</v>
      </c>
      <c r="H23" s="30">
        <f>+H27</f>
        <v>0</v>
      </c>
      <c r="I23" s="30">
        <f>+I27</f>
        <v>0</v>
      </c>
      <c r="J23" s="30">
        <f>+J27</f>
        <v>1566</v>
      </c>
      <c r="K23" s="30">
        <f>+K27</f>
        <v>0</v>
      </c>
    </row>
    <row r="24" spans="2:11" x14ac:dyDescent="0.2">
      <c r="B24" s="31"/>
      <c r="C24" s="32" t="s">
        <v>18</v>
      </c>
      <c r="D24" s="33" t="s">
        <v>19</v>
      </c>
      <c r="E24" s="34" t="s">
        <v>10</v>
      </c>
      <c r="F24" s="35" t="s">
        <v>20</v>
      </c>
      <c r="G24" s="46" t="s">
        <v>21</v>
      </c>
      <c r="H24" s="23" t="s">
        <v>12</v>
      </c>
      <c r="I24" s="23" t="s">
        <v>13</v>
      </c>
      <c r="J24" s="24" t="s">
        <v>14</v>
      </c>
      <c r="K24" s="23" t="s">
        <v>15</v>
      </c>
    </row>
    <row r="25" spans="2:11" x14ac:dyDescent="0.2">
      <c r="C25" s="36"/>
      <c r="D25" s="41" t="str">
        <f>+[1]Personal!A26</f>
        <v>Comisión de topografía</v>
      </c>
      <c r="E25" s="42" t="str">
        <f>+[1]Personal!B26</f>
        <v>ml</v>
      </c>
      <c r="F25" s="38">
        <f>+[1]Personal!C26</f>
        <v>410</v>
      </c>
      <c r="G25" s="47">
        <v>1</v>
      </c>
      <c r="H25" s="30">
        <v>0</v>
      </c>
      <c r="I25" s="30">
        <v>0</v>
      </c>
      <c r="J25" s="30">
        <f>+G25*F25</f>
        <v>410</v>
      </c>
      <c r="K25" s="30">
        <v>0</v>
      </c>
    </row>
    <row r="26" spans="2:11" x14ac:dyDescent="0.2">
      <c r="C26" s="36"/>
      <c r="D26" s="41" t="str">
        <f>+[1]Personal!A27</f>
        <v>Dibujante Plano Record</v>
      </c>
      <c r="E26" s="42" t="str">
        <f>+[1]Personal!B27</f>
        <v>dia</v>
      </c>
      <c r="F26" s="38">
        <f>+[1]Personal!C27</f>
        <v>68000</v>
      </c>
      <c r="G26" s="47">
        <v>1.7000000000000001E-2</v>
      </c>
      <c r="H26" s="30">
        <v>0</v>
      </c>
      <c r="I26" s="30">
        <v>0</v>
      </c>
      <c r="J26" s="30">
        <f>+F26*G26</f>
        <v>1156</v>
      </c>
      <c r="K26" s="30">
        <v>0</v>
      </c>
    </row>
    <row r="27" spans="2:11" x14ac:dyDescent="0.2">
      <c r="H27" s="30">
        <f>SUM(H25:H26)</f>
        <v>0</v>
      </c>
      <c r="I27" s="30">
        <f>SUM(I25:I26)</f>
        <v>0</v>
      </c>
      <c r="J27" s="30">
        <f>SUM(J25:J26)</f>
        <v>1566</v>
      </c>
      <c r="K27" s="30">
        <f>SUM(K25:K26)</f>
        <v>0</v>
      </c>
    </row>
    <row r="29" spans="2:11" x14ac:dyDescent="0.2">
      <c r="C29" s="19" t="s">
        <v>8</v>
      </c>
      <c r="D29" s="20" t="s">
        <v>9</v>
      </c>
      <c r="E29" s="19" t="s">
        <v>10</v>
      </c>
      <c r="F29" s="21" t="s">
        <v>11</v>
      </c>
      <c r="H29" s="23" t="s">
        <v>12</v>
      </c>
      <c r="I29" s="23" t="s">
        <v>13</v>
      </c>
      <c r="J29" s="24" t="s">
        <v>14</v>
      </c>
      <c r="K29" s="23" t="s">
        <v>15</v>
      </c>
    </row>
    <row r="30" spans="2:11" ht="14.25" x14ac:dyDescent="0.2">
      <c r="C30" s="36">
        <v>1.3</v>
      </c>
      <c r="D30" s="37" t="s">
        <v>26</v>
      </c>
      <c r="E30" s="19" t="s">
        <v>27</v>
      </c>
      <c r="F30" s="50">
        <f>SUM(H34:K34,0)</f>
        <v>2958.4</v>
      </c>
      <c r="H30" s="30">
        <f>+H34</f>
        <v>269</v>
      </c>
      <c r="I30" s="30">
        <f>+I34</f>
        <v>0</v>
      </c>
      <c r="J30" s="30">
        <f>+J34</f>
        <v>2689.4</v>
      </c>
      <c r="K30" s="30">
        <f>+K34</f>
        <v>0</v>
      </c>
    </row>
    <row r="31" spans="2:11" x14ac:dyDescent="0.2">
      <c r="C31" s="32" t="s">
        <v>18</v>
      </c>
      <c r="D31" s="33" t="s">
        <v>19</v>
      </c>
      <c r="E31" s="34" t="s">
        <v>10</v>
      </c>
      <c r="F31" s="35" t="s">
        <v>20</v>
      </c>
      <c r="G31" s="46" t="s">
        <v>21</v>
      </c>
      <c r="H31" s="23" t="s">
        <v>12</v>
      </c>
      <c r="I31" s="23" t="s">
        <v>13</v>
      </c>
      <c r="J31" s="24" t="s">
        <v>14</v>
      </c>
      <c r="K31" s="23" t="s">
        <v>15</v>
      </c>
    </row>
    <row r="32" spans="2:11" x14ac:dyDescent="0.2">
      <c r="C32" s="36" t="s">
        <v>28</v>
      </c>
      <c r="D32" s="37" t="str">
        <f>VLOOKUP(C32,[1]Insumos!A:D,2,0)</f>
        <v>Herramienta Menor General</v>
      </c>
      <c r="E32" s="36" t="s">
        <v>29</v>
      </c>
      <c r="F32" s="51">
        <f>+J33</f>
        <v>2689.4</v>
      </c>
      <c r="G32" s="52">
        <v>0.1</v>
      </c>
      <c r="H32" s="30">
        <f>+ROUND(G32*F32,0)</f>
        <v>269</v>
      </c>
      <c r="I32" s="30">
        <v>0</v>
      </c>
      <c r="J32" s="30">
        <v>0</v>
      </c>
      <c r="K32" s="30">
        <v>0</v>
      </c>
    </row>
    <row r="33" spans="3:11" x14ac:dyDescent="0.2">
      <c r="C33" s="36" t="s">
        <v>30</v>
      </c>
      <c r="D33" s="41" t="str">
        <f>+[1]Personal!A30</f>
        <v>Cuadrilla II (1 of + 2 ay) Instalación tubería y accesorios</v>
      </c>
      <c r="E33" s="42" t="str">
        <f>+[1]Personal!B30</f>
        <v>hr</v>
      </c>
      <c r="F33" s="38">
        <f>+[1]Personal!C30</f>
        <v>26894</v>
      </c>
      <c r="G33" s="47">
        <v>0.1</v>
      </c>
      <c r="H33" s="30">
        <v>0</v>
      </c>
      <c r="I33" s="30">
        <v>0</v>
      </c>
      <c r="J33" s="30">
        <f>+G33*F33</f>
        <v>2689.4</v>
      </c>
      <c r="K33" s="30">
        <v>0</v>
      </c>
    </row>
    <row r="34" spans="3:11" x14ac:dyDescent="0.2">
      <c r="H34" s="30">
        <f>SUM(H32:H33)</f>
        <v>269</v>
      </c>
      <c r="I34" s="30">
        <f>SUM(I32:I33)</f>
        <v>0</v>
      </c>
      <c r="J34" s="30">
        <f>SUM(J32:J33)</f>
        <v>2689.4</v>
      </c>
      <c r="K34" s="30">
        <f>SUM(K32:K33)</f>
        <v>0</v>
      </c>
    </row>
    <row r="35" spans="3:11" x14ac:dyDescent="0.2">
      <c r="D35" s="53"/>
      <c r="E35" s="54"/>
      <c r="F35" s="45"/>
      <c r="G35" s="44"/>
      <c r="H35" s="55"/>
      <c r="I35" s="55"/>
      <c r="J35" s="55"/>
      <c r="K35" s="55"/>
    </row>
    <row r="36" spans="3:11" x14ac:dyDescent="0.2">
      <c r="C36" s="19" t="s">
        <v>8</v>
      </c>
      <c r="D36" s="20" t="s">
        <v>9</v>
      </c>
      <c r="E36" s="19" t="s">
        <v>10</v>
      </c>
      <c r="F36" s="21" t="s">
        <v>11</v>
      </c>
      <c r="H36" s="23" t="s">
        <v>12</v>
      </c>
      <c r="I36" s="23" t="s">
        <v>13</v>
      </c>
      <c r="J36" s="24" t="s">
        <v>14</v>
      </c>
      <c r="K36" s="23" t="s">
        <v>15</v>
      </c>
    </row>
    <row r="37" spans="3:11" ht="25.5" x14ac:dyDescent="0.2">
      <c r="C37" s="26">
        <v>1.4</v>
      </c>
      <c r="D37" s="37" t="s">
        <v>31</v>
      </c>
      <c r="E37" s="28" t="s">
        <v>32</v>
      </c>
      <c r="F37" s="50">
        <f>SUM(H47:K47,0)</f>
        <v>180060</v>
      </c>
      <c r="H37" s="30">
        <f>+H91</f>
        <v>0</v>
      </c>
      <c r="I37" s="30">
        <f>+I91</f>
        <v>0</v>
      </c>
      <c r="J37" s="30">
        <f>+J91</f>
        <v>0</v>
      </c>
      <c r="K37" s="30">
        <f>+K91</f>
        <v>0</v>
      </c>
    </row>
    <row r="38" spans="3:11" x14ac:dyDescent="0.2">
      <c r="C38" s="32" t="s">
        <v>18</v>
      </c>
      <c r="D38" s="33" t="s">
        <v>19</v>
      </c>
      <c r="E38" s="34" t="s">
        <v>10</v>
      </c>
      <c r="F38" s="35" t="s">
        <v>20</v>
      </c>
      <c r="G38" s="46" t="s">
        <v>21</v>
      </c>
      <c r="H38" s="23" t="s">
        <v>12</v>
      </c>
      <c r="I38" s="23" t="s">
        <v>13</v>
      </c>
      <c r="J38" s="24" t="s">
        <v>14</v>
      </c>
      <c r="K38" s="23" t="s">
        <v>15</v>
      </c>
    </row>
    <row r="39" spans="3:11" x14ac:dyDescent="0.2">
      <c r="C39" s="36" t="s">
        <v>28</v>
      </c>
      <c r="D39" s="37" t="str">
        <f>VLOOKUP(C39,[1]Insumos!A:D,2,0)</f>
        <v>Herramienta Menor General</v>
      </c>
      <c r="E39" s="36" t="str">
        <f>VLOOKUP(C39,[1]Insumos!A:D,3,0)</f>
        <v>Un</v>
      </c>
      <c r="F39" s="38">
        <f>VLOOKUP(C39,[1]Insumos!A:D,4,0)</f>
        <v>1930.59</v>
      </c>
      <c r="G39" s="36">
        <v>1</v>
      </c>
      <c r="H39" s="30">
        <f>+ROUND(F39*G39,0)</f>
        <v>1931</v>
      </c>
      <c r="I39" s="30">
        <v>0</v>
      </c>
      <c r="J39" s="30">
        <v>0</v>
      </c>
      <c r="K39" s="30">
        <v>0</v>
      </c>
    </row>
    <row r="40" spans="3:11" x14ac:dyDescent="0.2">
      <c r="C40" s="56" t="s">
        <v>33</v>
      </c>
      <c r="D40" s="37" t="str">
        <f>VLOOKUP(C40,[1]Insumos!A:D,2,0)</f>
        <v xml:space="preserve">Formaleta para construccion elementos en concreto </v>
      </c>
      <c r="E40" s="36" t="str">
        <f>VLOOKUP(C40,[1]Insumos!A:D,3,0)</f>
        <v>un</v>
      </c>
      <c r="F40" s="38">
        <f>VLOOKUP(C40,[1]Insumos!A:D,4,0)</f>
        <v>8636.85</v>
      </c>
      <c r="G40" s="36">
        <v>0.1</v>
      </c>
      <c r="H40" s="30">
        <f>+ROUND(F40*G40,0)</f>
        <v>864</v>
      </c>
      <c r="I40" s="30">
        <v>0</v>
      </c>
      <c r="J40" s="30">
        <v>0</v>
      </c>
      <c r="K40" s="30">
        <v>0</v>
      </c>
    </row>
    <row r="41" spans="3:11" x14ac:dyDescent="0.2">
      <c r="C41" s="36">
        <v>28</v>
      </c>
      <c r="D41" s="37" t="str">
        <f>VLOOKUP(C41,[1]Insumos!A:D,2,0)</f>
        <v>Concreto Clase II (21 Mpa)  Producido en Obra</v>
      </c>
      <c r="E41" s="36" t="str">
        <f>VLOOKUP(C41,[1]Insumos!A:D,3,0)</f>
        <v>m3</v>
      </c>
      <c r="F41" s="38">
        <f>VLOOKUP(C41,[1]Insumos!A:D,4,0)</f>
        <v>411635</v>
      </c>
      <c r="G41" s="36">
        <v>0.01</v>
      </c>
      <c r="H41" s="30">
        <v>0</v>
      </c>
      <c r="I41" s="30">
        <f>+ROUND(F41*G41,0)</f>
        <v>4116</v>
      </c>
      <c r="J41" s="30">
        <v>0</v>
      </c>
      <c r="K41" s="30">
        <v>0</v>
      </c>
    </row>
    <row r="42" spans="3:11" x14ac:dyDescent="0.2">
      <c r="C42" s="36">
        <v>27.1</v>
      </c>
      <c r="D42" s="37" t="str">
        <f>VLOOKUP(C42,[1]Insumos!A:D,2,0)</f>
        <v>Señal Preventiva/Reglamentaria</v>
      </c>
      <c r="E42" s="36" t="str">
        <f>VLOOKUP(C42,[1]Insumos!A:D,3,0)</f>
        <v>un</v>
      </c>
      <c r="F42" s="38">
        <f>VLOOKUP(C42,[1]Insumos!A:D,4,0)</f>
        <v>162576</v>
      </c>
      <c r="G42" s="36">
        <v>1</v>
      </c>
      <c r="H42" s="30">
        <v>0</v>
      </c>
      <c r="I42" s="30">
        <f>+ROUND(F42*G42,0)</f>
        <v>162576</v>
      </c>
      <c r="J42" s="30">
        <v>0</v>
      </c>
      <c r="K42" s="30">
        <v>0</v>
      </c>
    </row>
    <row r="43" spans="3:11" x14ac:dyDescent="0.2">
      <c r="C43" s="56" t="s">
        <v>24</v>
      </c>
      <c r="D43" s="37" t="str">
        <f>VLOOKUP(C43,[1]Insumos!A:D,2,0)</f>
        <v>Transporte Camioneta hasta 1.5 Toneladas</v>
      </c>
      <c r="E43" s="36" t="str">
        <f>VLOOKUP(C43,[1]Insumos!A:D,3,0)</f>
        <v>Día</v>
      </c>
      <c r="F43" s="38">
        <f>VLOOKUP(C43,[1]Insumos!A:D,4,0)</f>
        <v>147334.5</v>
      </c>
      <c r="G43" s="36">
        <v>1E-3</v>
      </c>
      <c r="H43" s="30">
        <v>0</v>
      </c>
      <c r="I43" s="30">
        <f>+ROUND(F43*G43,0)</f>
        <v>147</v>
      </c>
      <c r="J43" s="30">
        <v>0</v>
      </c>
      <c r="K43" s="30">
        <v>0</v>
      </c>
    </row>
    <row r="44" spans="3:11" x14ac:dyDescent="0.2">
      <c r="C44" s="56">
        <v>13.5</v>
      </c>
      <c r="D44" s="37" t="str">
        <f>VLOOKUP(C44,[1]Insumos!A:D,2,0)</f>
        <v>Guadua cepa de 5 varas</v>
      </c>
      <c r="E44" s="36" t="str">
        <f>VLOOKUP(C44,[1]Insumos!A:D,3,0)</f>
        <v>un</v>
      </c>
      <c r="F44" s="38">
        <f>VLOOKUP(C44,[1]Insumos!A:D,4,0)</f>
        <v>3400</v>
      </c>
      <c r="G44" s="36">
        <v>0.6</v>
      </c>
      <c r="H44" s="30">
        <v>0</v>
      </c>
      <c r="I44" s="30">
        <f>+ROUND(F44*G44,0)</f>
        <v>2040</v>
      </c>
      <c r="J44" s="30">
        <v>0</v>
      </c>
      <c r="K44" s="30">
        <v>0</v>
      </c>
    </row>
    <row r="45" spans="3:11" x14ac:dyDescent="0.2">
      <c r="C45" s="56"/>
      <c r="D45" s="41" t="str">
        <f>+[1]Personal!A29</f>
        <v>Cuadrilla I (1 of + 1 ay)</v>
      </c>
      <c r="E45" s="42" t="str">
        <f>+[1]Personal!B29</f>
        <v>hr</v>
      </c>
      <c r="F45" s="38">
        <f>+[1]Personal!C29</f>
        <v>19692</v>
      </c>
      <c r="G45" s="36">
        <v>0.2</v>
      </c>
      <c r="H45" s="30">
        <v>0</v>
      </c>
      <c r="I45" s="30">
        <f>+ROUND(F45*G45,0)</f>
        <v>3938</v>
      </c>
      <c r="J45" s="30">
        <f>+ROUND(F45*G45,0)</f>
        <v>3938</v>
      </c>
      <c r="K45" s="30">
        <v>0</v>
      </c>
    </row>
    <row r="46" spans="3:11" x14ac:dyDescent="0.2">
      <c r="C46" s="22">
        <v>26.126999999999999</v>
      </c>
      <c r="D46" s="37" t="str">
        <f>VLOOKUP(C46,[1]Insumos!A:D,2,0)</f>
        <v>Acarreo interno</v>
      </c>
      <c r="E46" s="36" t="str">
        <f>VLOOKUP(C46,[1]Insumos!A:D,3,0)</f>
        <v>m3</v>
      </c>
      <c r="F46" s="38">
        <f>VLOOKUP(C46,[1]Insumos!A:D,4,0)</f>
        <v>1700</v>
      </c>
      <c r="G46" s="22">
        <v>0.3</v>
      </c>
      <c r="H46" s="1"/>
      <c r="I46" s="1"/>
      <c r="J46" s="1"/>
      <c r="K46" s="30">
        <f>+G46*F46</f>
        <v>510</v>
      </c>
    </row>
    <row r="47" spans="3:11" x14ac:dyDescent="0.2">
      <c r="C47" s="57"/>
      <c r="D47" s="43"/>
      <c r="E47" s="44"/>
      <c r="F47" s="45"/>
      <c r="G47" s="44"/>
      <c r="H47" s="30">
        <f>SUM(H39:H45)</f>
        <v>2795</v>
      </c>
      <c r="I47" s="30">
        <f t="shared" ref="I47:J47" si="0">SUM(I39:I45)</f>
        <v>172817</v>
      </c>
      <c r="J47" s="30">
        <f t="shared" si="0"/>
        <v>3938</v>
      </c>
      <c r="K47" s="30">
        <f>SUM(K39:K46)</f>
        <v>510</v>
      </c>
    </row>
    <row r="48" spans="3:11" x14ac:dyDescent="0.2">
      <c r="C48" s="57"/>
      <c r="D48" s="43"/>
      <c r="E48" s="44"/>
      <c r="F48" s="45"/>
      <c r="G48" s="44"/>
      <c r="H48" s="30"/>
      <c r="I48" s="30"/>
      <c r="J48" s="30"/>
      <c r="K48" s="30"/>
    </row>
    <row r="49" spans="3:11" x14ac:dyDescent="0.2">
      <c r="C49" s="19" t="s">
        <v>8</v>
      </c>
      <c r="D49" s="20" t="s">
        <v>9</v>
      </c>
      <c r="E49" s="19" t="s">
        <v>10</v>
      </c>
      <c r="F49" s="21" t="s">
        <v>11</v>
      </c>
      <c r="H49" s="23" t="s">
        <v>12</v>
      </c>
      <c r="I49" s="23" t="s">
        <v>13</v>
      </c>
      <c r="J49" s="24" t="s">
        <v>14</v>
      </c>
      <c r="K49" s="23" t="s">
        <v>15</v>
      </c>
    </row>
    <row r="50" spans="3:11" x14ac:dyDescent="0.2">
      <c r="C50" s="32" t="s">
        <v>18</v>
      </c>
      <c r="D50" s="33" t="s">
        <v>19</v>
      </c>
      <c r="E50" s="34" t="s">
        <v>10</v>
      </c>
      <c r="F50" s="35" t="s">
        <v>20</v>
      </c>
      <c r="G50" s="46" t="s">
        <v>21</v>
      </c>
      <c r="H50" s="23" t="s">
        <v>12</v>
      </c>
      <c r="I50" s="23" t="s">
        <v>13</v>
      </c>
      <c r="J50" s="24" t="s">
        <v>14</v>
      </c>
      <c r="K50" s="23" t="s">
        <v>15</v>
      </c>
    </row>
    <row r="51" spans="3:11" ht="38.25" x14ac:dyDescent="0.2">
      <c r="C51" s="57">
        <v>1.5</v>
      </c>
      <c r="D51" s="43" t="s">
        <v>34</v>
      </c>
      <c r="E51" s="19" t="s">
        <v>35</v>
      </c>
      <c r="F51" s="50">
        <f>SUM(H55:K55,0)</f>
        <v>19447.099999999999</v>
      </c>
      <c r="G51" s="44"/>
      <c r="H51" s="30">
        <f>+H55</f>
        <v>394</v>
      </c>
      <c r="I51" s="30">
        <f t="shared" ref="I51:K51" si="1">+I55</f>
        <v>3938</v>
      </c>
      <c r="J51" s="30">
        <f t="shared" si="1"/>
        <v>3938</v>
      </c>
      <c r="K51" s="30">
        <f t="shared" si="1"/>
        <v>11177.1</v>
      </c>
    </row>
    <row r="52" spans="3:11" x14ac:dyDescent="0.2">
      <c r="C52" s="36" t="s">
        <v>28</v>
      </c>
      <c r="D52" s="37" t="str">
        <f>VLOOKUP(C52,[1]Insumos!A:D,2,0)</f>
        <v>Herramienta Menor General</v>
      </c>
      <c r="E52" s="36" t="s">
        <v>29</v>
      </c>
      <c r="F52" s="51">
        <f>+J54</f>
        <v>3938</v>
      </c>
      <c r="G52" s="52">
        <v>0.1</v>
      </c>
      <c r="H52" s="58">
        <f>+ROUND(G52*F52,0)</f>
        <v>394</v>
      </c>
      <c r="I52" s="30"/>
      <c r="J52" s="30"/>
      <c r="K52" s="55"/>
    </row>
    <row r="53" spans="3:11" x14ac:dyDescent="0.2">
      <c r="C53" s="56">
        <v>26.126000000000001</v>
      </c>
      <c r="D53" s="37" t="str">
        <f>VLOOKUP(C53,[1]Insumos!A:D,2,0)</f>
        <v>Volqueta (sobreacarreo de materiales)</v>
      </c>
      <c r="E53" s="36" t="str">
        <f>VLOOKUP(C53,[1]Insumos!A:D,3,0)</f>
        <v>m3/km</v>
      </c>
      <c r="F53" s="38">
        <f>VLOOKUP(C53,[1]Insumos!A:D,4,0)</f>
        <v>1117.71</v>
      </c>
      <c r="G53" s="36">
        <v>10</v>
      </c>
      <c r="H53" s="55"/>
      <c r="I53" s="30"/>
      <c r="J53" s="30"/>
      <c r="K53" s="59">
        <f>+F53*G53</f>
        <v>11177.1</v>
      </c>
    </row>
    <row r="54" spans="3:11" x14ac:dyDescent="0.2">
      <c r="C54" s="57"/>
      <c r="D54" s="41" t="str">
        <f>+[1]Personal!A35</f>
        <v>Cuadrilla VI (Instalaciones especiales)</v>
      </c>
      <c r="E54" s="42" t="str">
        <f>+[1]Personal!B35</f>
        <v>hr</v>
      </c>
      <c r="F54" s="38">
        <f>+[1]Personal!C29</f>
        <v>19692</v>
      </c>
      <c r="G54" s="36">
        <v>0.2</v>
      </c>
      <c r="H54" s="30">
        <v>0</v>
      </c>
      <c r="I54" s="30">
        <f>+ROUND(F54*G54,0)</f>
        <v>3938</v>
      </c>
      <c r="J54" s="30">
        <f>+ROUND(F54*G54,0)</f>
        <v>3938</v>
      </c>
      <c r="K54" s="30">
        <v>0</v>
      </c>
    </row>
    <row r="55" spans="3:11" x14ac:dyDescent="0.2">
      <c r="C55" s="57"/>
      <c r="D55" s="53"/>
      <c r="E55" s="54"/>
      <c r="F55" s="45"/>
      <c r="G55" s="44"/>
      <c r="H55" s="30">
        <f>SUM(H52:H54)</f>
        <v>394</v>
      </c>
      <c r="I55" s="30">
        <f>SUM(I52:I54)</f>
        <v>3938</v>
      </c>
      <c r="J55" s="30">
        <f>SUM(J52:J54)</f>
        <v>3938</v>
      </c>
      <c r="K55" s="30">
        <f>SUM(K52:K54)</f>
        <v>11177.1</v>
      </c>
    </row>
    <row r="56" spans="3:11" x14ac:dyDescent="0.2">
      <c r="C56" s="57"/>
      <c r="D56" s="53"/>
      <c r="E56" s="54"/>
      <c r="F56" s="45"/>
      <c r="G56" s="44"/>
      <c r="H56" s="55"/>
      <c r="I56" s="55"/>
      <c r="J56" s="55"/>
      <c r="K56" s="55"/>
    </row>
    <row r="57" spans="3:11" x14ac:dyDescent="0.2">
      <c r="C57" s="19" t="s">
        <v>8</v>
      </c>
      <c r="D57" s="20" t="s">
        <v>9</v>
      </c>
      <c r="E57" s="19" t="s">
        <v>10</v>
      </c>
      <c r="F57" s="21" t="s">
        <v>11</v>
      </c>
      <c r="H57" s="23" t="s">
        <v>12</v>
      </c>
      <c r="I57" s="23" t="s">
        <v>13</v>
      </c>
      <c r="J57" s="24" t="s">
        <v>14</v>
      </c>
      <c r="K57" s="23" t="s">
        <v>15</v>
      </c>
    </row>
    <row r="58" spans="3:11" ht="14.25" x14ac:dyDescent="0.2">
      <c r="C58" s="36">
        <v>1.6</v>
      </c>
      <c r="D58" s="37" t="s">
        <v>36</v>
      </c>
      <c r="E58" s="19" t="s">
        <v>27</v>
      </c>
      <c r="F58" s="50">
        <f>SUM(H62:K62,0)</f>
        <v>2277.8380000000002</v>
      </c>
      <c r="H58" s="30">
        <f>+H62</f>
        <v>207</v>
      </c>
      <c r="I58" s="30">
        <f>+I62</f>
        <v>0</v>
      </c>
      <c r="J58" s="30">
        <f>+J62</f>
        <v>2070.8380000000002</v>
      </c>
      <c r="K58" s="30">
        <f>+K62</f>
        <v>0</v>
      </c>
    </row>
    <row r="59" spans="3:11" x14ac:dyDescent="0.2">
      <c r="C59" s="32" t="s">
        <v>18</v>
      </c>
      <c r="D59" s="33" t="s">
        <v>19</v>
      </c>
      <c r="E59" s="34" t="s">
        <v>10</v>
      </c>
      <c r="F59" s="35" t="s">
        <v>20</v>
      </c>
      <c r="G59" s="46" t="s">
        <v>21</v>
      </c>
      <c r="H59" s="23" t="s">
        <v>12</v>
      </c>
      <c r="I59" s="23" t="s">
        <v>13</v>
      </c>
      <c r="J59" s="24" t="s">
        <v>14</v>
      </c>
      <c r="K59" s="23" t="s">
        <v>15</v>
      </c>
    </row>
    <row r="60" spans="3:11" x14ac:dyDescent="0.2">
      <c r="C60" s="36" t="s">
        <v>28</v>
      </c>
      <c r="D60" s="37" t="str">
        <f>VLOOKUP(C60,[1]Insumos!A:D,2,0)</f>
        <v>Herramienta Menor General</v>
      </c>
      <c r="E60" s="36" t="s">
        <v>29</v>
      </c>
      <c r="F60" s="51">
        <f>+J61</f>
        <v>2070.8380000000002</v>
      </c>
      <c r="G60" s="52">
        <v>0.1</v>
      </c>
      <c r="H60" s="30">
        <f>+ROUND(G60*F60,0)</f>
        <v>207</v>
      </c>
      <c r="I60" s="30">
        <v>0</v>
      </c>
      <c r="J60" s="30">
        <v>0</v>
      </c>
      <c r="K60" s="30">
        <v>0</v>
      </c>
    </row>
    <row r="61" spans="3:11" x14ac:dyDescent="0.2">
      <c r="C61" s="36" t="s">
        <v>30</v>
      </c>
      <c r="D61" s="41" t="str">
        <f>+[1]Personal!A30</f>
        <v>Cuadrilla II (1 of + 2 ay) Instalación tubería y accesorios</v>
      </c>
      <c r="E61" s="42" t="str">
        <f>+[1]Personal!B30</f>
        <v>hr</v>
      </c>
      <c r="F61" s="38">
        <f>+[1]Personal!C30</f>
        <v>26894</v>
      </c>
      <c r="G61" s="47">
        <v>7.6999999999999999E-2</v>
      </c>
      <c r="H61" s="30">
        <v>0</v>
      </c>
      <c r="I61" s="30">
        <v>0</v>
      </c>
      <c r="J61" s="30">
        <f>+G61*F61</f>
        <v>2070.8380000000002</v>
      </c>
      <c r="K61" s="30">
        <v>0</v>
      </c>
    </row>
    <row r="62" spans="3:11" x14ac:dyDescent="0.2">
      <c r="H62" s="30">
        <f>SUM(H60:H61)</f>
        <v>207</v>
      </c>
      <c r="I62" s="30">
        <f>SUM(I60:I61)</f>
        <v>0</v>
      </c>
      <c r="J62" s="30">
        <f>SUM(J60:J61)</f>
        <v>2070.8380000000002</v>
      </c>
      <c r="K62" s="30">
        <f>SUM(K60:K61)</f>
        <v>0</v>
      </c>
    </row>
    <row r="63" spans="3:11" x14ac:dyDescent="0.2">
      <c r="H63" s="55"/>
      <c r="I63" s="55"/>
      <c r="J63" s="55"/>
      <c r="K63" s="55"/>
    </row>
    <row r="64" spans="3:11" x14ac:dyDescent="0.2">
      <c r="C64" s="60" t="s">
        <v>37</v>
      </c>
      <c r="D64" s="61"/>
      <c r="E64" s="61"/>
      <c r="F64" s="61"/>
      <c r="G64" s="61"/>
      <c r="H64" s="61"/>
      <c r="I64" s="61"/>
      <c r="J64" s="61"/>
      <c r="K64" s="62"/>
    </row>
    <row r="65" spans="3:11" x14ac:dyDescent="0.2">
      <c r="H65" s="55"/>
      <c r="I65" s="55"/>
      <c r="J65" s="55"/>
      <c r="K65" s="55"/>
    </row>
    <row r="66" spans="3:11" x14ac:dyDescent="0.2">
      <c r="C66" s="19" t="s">
        <v>8</v>
      </c>
      <c r="D66" s="20" t="s">
        <v>9</v>
      </c>
      <c r="E66" s="19" t="s">
        <v>10</v>
      </c>
      <c r="F66" s="21" t="s">
        <v>11</v>
      </c>
      <c r="H66" s="23" t="s">
        <v>12</v>
      </c>
      <c r="I66" s="23" t="s">
        <v>13</v>
      </c>
      <c r="J66" s="24" t="s">
        <v>14</v>
      </c>
      <c r="K66" s="23" t="s">
        <v>15</v>
      </c>
    </row>
    <row r="67" spans="3:11" ht="25.5" x14ac:dyDescent="0.2">
      <c r="C67" s="36">
        <v>2.1</v>
      </c>
      <c r="D67" s="37" t="s">
        <v>38</v>
      </c>
      <c r="E67" s="19" t="s">
        <v>35</v>
      </c>
      <c r="F67" s="50">
        <f>SUM(H72:K72,0)</f>
        <v>19128.400000000001</v>
      </c>
      <c r="H67" s="30">
        <f>+H72</f>
        <v>1584</v>
      </c>
      <c r="I67" s="30">
        <f>+I72</f>
        <v>0</v>
      </c>
      <c r="J67" s="30">
        <f>+J72</f>
        <v>17544.400000000001</v>
      </c>
      <c r="K67" s="30">
        <f>+K72</f>
        <v>0</v>
      </c>
    </row>
    <row r="68" spans="3:11" x14ac:dyDescent="0.2">
      <c r="C68" s="32" t="s">
        <v>18</v>
      </c>
      <c r="D68" s="33" t="s">
        <v>19</v>
      </c>
      <c r="E68" s="34" t="s">
        <v>10</v>
      </c>
      <c r="F68" s="35" t="s">
        <v>20</v>
      </c>
      <c r="G68" s="46" t="s">
        <v>21</v>
      </c>
      <c r="H68" s="23" t="s">
        <v>12</v>
      </c>
      <c r="I68" s="23" t="s">
        <v>13</v>
      </c>
      <c r="J68" s="24" t="s">
        <v>14</v>
      </c>
      <c r="K68" s="23" t="s">
        <v>15</v>
      </c>
    </row>
    <row r="69" spans="3:11" x14ac:dyDescent="0.2">
      <c r="C69" s="36" t="s">
        <v>28</v>
      </c>
      <c r="D69" s="37" t="str">
        <f>VLOOKUP(C69,[1]Insumos!A:D,2,0)</f>
        <v>Herramienta Menor General</v>
      </c>
      <c r="E69" s="36" t="s">
        <v>29</v>
      </c>
      <c r="F69" s="38">
        <f>+J70</f>
        <v>15844.400000000001</v>
      </c>
      <c r="G69" s="63">
        <v>0.1</v>
      </c>
      <c r="H69" s="30">
        <f>+ROUND(F69*G69,0)</f>
        <v>1584</v>
      </c>
      <c r="I69" s="30">
        <v>0</v>
      </c>
      <c r="J69" s="30">
        <v>0</v>
      </c>
      <c r="K69" s="30">
        <v>0</v>
      </c>
    </row>
    <row r="70" spans="3:11" x14ac:dyDescent="0.2">
      <c r="C70" s="36"/>
      <c r="D70" s="37" t="str">
        <f>+[1]Personal!A34</f>
        <v>Cuadrilla IV (4 ay ) Excavación y transporte inteno</v>
      </c>
      <c r="E70" s="36" t="str">
        <f>+[1]Personal!B34</f>
        <v>hr</v>
      </c>
      <c r="F70" s="38">
        <f>+[1]Personal!C34</f>
        <v>28808</v>
      </c>
      <c r="G70" s="47">
        <v>0.55000000000000004</v>
      </c>
      <c r="H70" s="30">
        <v>0</v>
      </c>
      <c r="I70" s="30">
        <v>0</v>
      </c>
      <c r="J70" s="30">
        <f>+G70*F70</f>
        <v>15844.400000000001</v>
      </c>
      <c r="K70" s="30">
        <v>0</v>
      </c>
    </row>
    <row r="71" spans="3:11" x14ac:dyDescent="0.2">
      <c r="C71" s="22">
        <v>26.126999999999999</v>
      </c>
      <c r="D71" s="37" t="str">
        <f>VLOOKUP(C71,[1]Insumos!A:D,2,0)</f>
        <v>Acarreo interno</v>
      </c>
      <c r="E71" s="36" t="str">
        <f>VLOOKUP(C71,[1]Insumos!A:D,3,0)</f>
        <v>m3</v>
      </c>
      <c r="F71" s="38">
        <f>VLOOKUP(C71,[1]Insumos!A:D,4,0)</f>
        <v>1700</v>
      </c>
      <c r="G71" s="22">
        <v>1</v>
      </c>
      <c r="I71" s="30">
        <v>0</v>
      </c>
      <c r="J71" s="30">
        <f>+ROUND(F71*G71,0)</f>
        <v>1700</v>
      </c>
      <c r="K71" s="30">
        <v>0</v>
      </c>
    </row>
    <row r="72" spans="3:11" x14ac:dyDescent="0.2">
      <c r="C72" s="1"/>
      <c r="H72" s="30">
        <f>SUM(H69:H71)</f>
        <v>1584</v>
      </c>
      <c r="I72" s="30">
        <f>SUM(I69:I70)</f>
        <v>0</v>
      </c>
      <c r="J72" s="30">
        <f>SUM(J69:J71)</f>
        <v>17544.400000000001</v>
      </c>
      <c r="K72" s="30">
        <f>SUM(K69:K70)</f>
        <v>0</v>
      </c>
    </row>
    <row r="73" spans="3:11" x14ac:dyDescent="0.2">
      <c r="C73" s="1"/>
      <c r="H73" s="55"/>
      <c r="I73" s="55"/>
      <c r="J73" s="55"/>
      <c r="K73" s="55"/>
    </row>
    <row r="74" spans="3:11" x14ac:dyDescent="0.2">
      <c r="H74" s="55"/>
      <c r="I74" s="55"/>
      <c r="J74" s="55"/>
      <c r="K74" s="55"/>
    </row>
    <row r="75" spans="3:11" x14ac:dyDescent="0.2">
      <c r="C75" s="19" t="s">
        <v>8</v>
      </c>
      <c r="D75" s="20" t="s">
        <v>9</v>
      </c>
      <c r="E75" s="19" t="s">
        <v>10</v>
      </c>
      <c r="F75" s="21" t="s">
        <v>11</v>
      </c>
      <c r="H75" s="23" t="s">
        <v>12</v>
      </c>
      <c r="I75" s="23" t="s">
        <v>13</v>
      </c>
      <c r="J75" s="24" t="s">
        <v>14</v>
      </c>
      <c r="K75" s="23" t="s">
        <v>15</v>
      </c>
    </row>
    <row r="76" spans="3:11" ht="25.5" x14ac:dyDescent="0.2">
      <c r="C76" s="36">
        <v>2.2000000000000002</v>
      </c>
      <c r="D76" s="37" t="s">
        <v>39</v>
      </c>
      <c r="E76" s="19" t="s">
        <v>35</v>
      </c>
      <c r="F76" s="50">
        <f>SUM(H80:K80,0)</f>
        <v>25351.4</v>
      </c>
      <c r="H76" s="30">
        <f>+H80</f>
        <v>2305</v>
      </c>
      <c r="I76" s="30">
        <f>+I80</f>
        <v>0</v>
      </c>
      <c r="J76" s="30">
        <f>+J80</f>
        <v>23046.400000000001</v>
      </c>
      <c r="K76" s="30">
        <f>+K80</f>
        <v>0</v>
      </c>
    </row>
    <row r="77" spans="3:11" x14ac:dyDescent="0.2">
      <c r="C77" s="32" t="s">
        <v>18</v>
      </c>
      <c r="D77" s="33" t="s">
        <v>19</v>
      </c>
      <c r="E77" s="34" t="s">
        <v>10</v>
      </c>
      <c r="F77" s="35" t="s">
        <v>20</v>
      </c>
      <c r="G77" s="46" t="s">
        <v>21</v>
      </c>
      <c r="H77" s="23" t="s">
        <v>12</v>
      </c>
      <c r="I77" s="23" t="s">
        <v>13</v>
      </c>
      <c r="J77" s="24" t="s">
        <v>14</v>
      </c>
      <c r="K77" s="23" t="s">
        <v>15</v>
      </c>
    </row>
    <row r="78" spans="3:11" x14ac:dyDescent="0.2">
      <c r="C78" s="36" t="s">
        <v>28</v>
      </c>
      <c r="D78" s="37" t="str">
        <f>VLOOKUP(C78,[1]Insumos!A:D,2,0)</f>
        <v>Herramienta Menor General</v>
      </c>
      <c r="E78" s="36" t="s">
        <v>29</v>
      </c>
      <c r="F78" s="65">
        <f>+J79</f>
        <v>23046.400000000001</v>
      </c>
      <c r="G78" s="66">
        <v>0.1</v>
      </c>
      <c r="H78" s="30">
        <f>+ROUND(F78*G78,0)</f>
        <v>2305</v>
      </c>
      <c r="I78" s="30">
        <v>0</v>
      </c>
      <c r="J78" s="30">
        <v>0</v>
      </c>
      <c r="K78" s="30">
        <v>0</v>
      </c>
    </row>
    <row r="79" spans="3:11" x14ac:dyDescent="0.2">
      <c r="C79" s="36"/>
      <c r="D79" s="37" t="str">
        <f>+D70</f>
        <v>Cuadrilla IV (4 ay ) Excavación y transporte inteno</v>
      </c>
      <c r="E79" s="36" t="str">
        <f>+E70</f>
        <v>hr</v>
      </c>
      <c r="F79" s="38">
        <f>+F70</f>
        <v>28808</v>
      </c>
      <c r="G79" s="47">
        <v>0.8</v>
      </c>
      <c r="H79" s="30">
        <v>0</v>
      </c>
      <c r="I79" s="30">
        <v>0</v>
      </c>
      <c r="J79" s="30">
        <f>+G79*F79</f>
        <v>23046.400000000001</v>
      </c>
      <c r="K79" s="30">
        <v>0</v>
      </c>
    </row>
    <row r="80" spans="3:11" x14ac:dyDescent="0.2">
      <c r="H80" s="30">
        <f>SUM(H78:H79)</f>
        <v>2305</v>
      </c>
      <c r="I80" s="30">
        <f>SUM(I78:I79)</f>
        <v>0</v>
      </c>
      <c r="J80" s="30">
        <f>SUM(J78:J79)</f>
        <v>23046.400000000001</v>
      </c>
      <c r="K80" s="30">
        <f>SUM(K78:K79)</f>
        <v>0</v>
      </c>
    </row>
    <row r="83" spans="2:11" x14ac:dyDescent="0.2">
      <c r="C83" s="19" t="s">
        <v>8</v>
      </c>
      <c r="D83" s="20" t="s">
        <v>9</v>
      </c>
      <c r="E83" s="19" t="s">
        <v>10</v>
      </c>
      <c r="F83" s="21" t="s">
        <v>11</v>
      </c>
      <c r="H83" s="23" t="s">
        <v>12</v>
      </c>
      <c r="I83" s="23" t="s">
        <v>13</v>
      </c>
      <c r="J83" s="24" t="s">
        <v>14</v>
      </c>
      <c r="K83" s="23" t="s">
        <v>15</v>
      </c>
    </row>
    <row r="84" spans="2:11" ht="25.5" x14ac:dyDescent="0.2">
      <c r="C84" s="67">
        <v>2.2999999999999998</v>
      </c>
      <c r="D84" s="27" t="s">
        <v>40</v>
      </c>
      <c r="E84" s="68" t="s">
        <v>35</v>
      </c>
      <c r="F84" s="69">
        <f>SUM(H90:K90,0)</f>
        <v>37604.950000000004</v>
      </c>
      <c r="H84" s="30">
        <f>+H90</f>
        <v>25998</v>
      </c>
      <c r="I84" s="30">
        <f>+I90</f>
        <v>0</v>
      </c>
      <c r="J84" s="30">
        <f>+J90</f>
        <v>10082.799999999999</v>
      </c>
      <c r="K84" s="30">
        <f>+K90</f>
        <v>1524.15</v>
      </c>
    </row>
    <row r="85" spans="2:11" x14ac:dyDescent="0.2">
      <c r="C85" s="32" t="s">
        <v>18</v>
      </c>
      <c r="D85" s="33" t="s">
        <v>19</v>
      </c>
      <c r="E85" s="34" t="s">
        <v>10</v>
      </c>
      <c r="F85" s="35" t="s">
        <v>20</v>
      </c>
      <c r="G85" s="46" t="s">
        <v>21</v>
      </c>
      <c r="H85" s="23" t="s">
        <v>12</v>
      </c>
      <c r="I85" s="23" t="s">
        <v>13</v>
      </c>
      <c r="J85" s="24" t="s">
        <v>14</v>
      </c>
      <c r="K85" s="23" t="s">
        <v>15</v>
      </c>
    </row>
    <row r="86" spans="2:11" x14ac:dyDescent="0.2">
      <c r="B86" s="31"/>
      <c r="C86" s="36" t="s">
        <v>28</v>
      </c>
      <c r="D86" s="37" t="str">
        <f>VLOOKUP(C86,[1]Insumos!A:D,2,0)</f>
        <v>Herramienta Menor General</v>
      </c>
      <c r="E86" s="36" t="s">
        <v>29</v>
      </c>
      <c r="F86" s="65">
        <f>+J89</f>
        <v>10082.799999999999</v>
      </c>
      <c r="G86" s="66">
        <v>0.1</v>
      </c>
      <c r="H86" s="30">
        <f>+ROUND(F86*G86,0)</f>
        <v>1008</v>
      </c>
      <c r="I86" s="30">
        <v>0</v>
      </c>
      <c r="J86" s="30">
        <v>0</v>
      </c>
      <c r="K86" s="30">
        <v>0</v>
      </c>
    </row>
    <row r="87" spans="2:11" x14ac:dyDescent="0.2">
      <c r="B87" s="31"/>
      <c r="C87" s="36" t="s">
        <v>41</v>
      </c>
      <c r="D87" s="37" t="str">
        <f>VLOOKUP(C87,[1]Insumos!A:D,2,0)</f>
        <v xml:space="preserve">Volqueta hasta 12 Ton </v>
      </c>
      <c r="E87" s="36" t="str">
        <f>VLOOKUP(C87,[1]Insumos!A:D,3,0)</f>
        <v>Dia</v>
      </c>
      <c r="F87" s="38">
        <f>VLOOKUP(C87,[1]Insumos!A:D,4,0)</f>
        <v>490000</v>
      </c>
      <c r="G87" s="47">
        <v>5.0999999999999997E-2</v>
      </c>
      <c r="H87" s="30">
        <f>+F87*G87</f>
        <v>24990</v>
      </c>
      <c r="I87" s="30">
        <v>0</v>
      </c>
      <c r="J87" s="30">
        <v>0</v>
      </c>
      <c r="K87" s="30">
        <v>0</v>
      </c>
    </row>
    <row r="88" spans="2:11" x14ac:dyDescent="0.2">
      <c r="B88" s="31"/>
      <c r="C88" s="36" t="s">
        <v>42</v>
      </c>
      <c r="D88" s="37" t="str">
        <f>VLOOKUP(C88,[1]Insumos!A:D,2,0)</f>
        <v>Permiso utilizacion escombreras</v>
      </c>
      <c r="E88" s="36" t="str">
        <f>VLOOKUP(C88,[1]Insumos!A:D,3,0)</f>
        <v>M3</v>
      </c>
      <c r="F88" s="38">
        <f>VLOOKUP(C88,[1]Insumos!A:D,4,0)</f>
        <v>1016.1</v>
      </c>
      <c r="G88" s="47">
        <v>1.5</v>
      </c>
      <c r="H88" s="30">
        <v>0</v>
      </c>
      <c r="I88" s="30">
        <v>0</v>
      </c>
      <c r="J88" s="30">
        <v>0</v>
      </c>
      <c r="K88" s="30">
        <f>+F88*G88</f>
        <v>1524.15</v>
      </c>
    </row>
    <row r="89" spans="2:11" x14ac:dyDescent="0.2">
      <c r="C89" s="36"/>
      <c r="D89" s="37" t="str">
        <f>+[1]Personal!A33</f>
        <v>Cuadrilla IV (4 ay ) Cargue y evacuación de escombros</v>
      </c>
      <c r="E89" s="36" t="str">
        <f>+[1]Personal!B33</f>
        <v>hr</v>
      </c>
      <c r="F89" s="38">
        <f>+[1]Personal!C33</f>
        <v>28808</v>
      </c>
      <c r="G89" s="47">
        <v>0.35</v>
      </c>
      <c r="H89" s="30">
        <v>0</v>
      </c>
      <c r="I89" s="30">
        <v>0</v>
      </c>
      <c r="J89" s="30">
        <f>+G89*F89</f>
        <v>10082.799999999999</v>
      </c>
      <c r="K89" s="30">
        <v>0</v>
      </c>
    </row>
    <row r="90" spans="2:11" x14ac:dyDescent="0.2">
      <c r="H90" s="30">
        <f>SUM(H86:H89)</f>
        <v>25998</v>
      </c>
      <c r="I90" s="30">
        <f>SUM(I86:I89)</f>
        <v>0</v>
      </c>
      <c r="J90" s="30">
        <f>SUM(J86:J89)</f>
        <v>10082.799999999999</v>
      </c>
      <c r="K90" s="30">
        <f>SUM(K86:K89)</f>
        <v>1524.15</v>
      </c>
    </row>
    <row r="93" spans="2:11" x14ac:dyDescent="0.2">
      <c r="C93" s="19" t="s">
        <v>8</v>
      </c>
      <c r="D93" s="20" t="s">
        <v>9</v>
      </c>
      <c r="E93" s="19" t="s">
        <v>10</v>
      </c>
      <c r="F93" s="21" t="s">
        <v>11</v>
      </c>
      <c r="H93" s="23" t="s">
        <v>12</v>
      </c>
      <c r="I93" s="23" t="s">
        <v>13</v>
      </c>
      <c r="J93" s="24" t="s">
        <v>14</v>
      </c>
      <c r="K93" s="23" t="s">
        <v>15</v>
      </c>
    </row>
    <row r="94" spans="2:11" ht="25.5" x14ac:dyDescent="0.2">
      <c r="C94" s="26">
        <v>2.4</v>
      </c>
      <c r="D94" s="27" t="s">
        <v>43</v>
      </c>
      <c r="E94" s="28" t="s">
        <v>35</v>
      </c>
      <c r="F94" s="29">
        <f>SUM(H100:K100,0)</f>
        <v>22855.218799999999</v>
      </c>
      <c r="H94" s="30">
        <f>+H100</f>
        <v>3870.4187999999999</v>
      </c>
      <c r="I94" s="30">
        <f>+I100</f>
        <v>0</v>
      </c>
      <c r="J94" s="30">
        <f>+J100</f>
        <v>18984.8</v>
      </c>
      <c r="K94" s="30">
        <f>+K100</f>
        <v>0</v>
      </c>
    </row>
    <row r="95" spans="2:11" x14ac:dyDescent="0.2">
      <c r="C95" s="32" t="s">
        <v>18</v>
      </c>
      <c r="D95" s="33" t="s">
        <v>19</v>
      </c>
      <c r="E95" s="34" t="s">
        <v>10</v>
      </c>
      <c r="F95" s="35" t="s">
        <v>20</v>
      </c>
      <c r="G95" s="46" t="s">
        <v>21</v>
      </c>
      <c r="H95" s="23" t="s">
        <v>12</v>
      </c>
      <c r="I95" s="23" t="s">
        <v>13</v>
      </c>
      <c r="J95" s="24" t="s">
        <v>14</v>
      </c>
      <c r="K95" s="23" t="s">
        <v>15</v>
      </c>
    </row>
    <row r="96" spans="2:11" x14ac:dyDescent="0.2">
      <c r="C96" s="36" t="s">
        <v>28</v>
      </c>
      <c r="D96" s="37" t="str">
        <f>VLOOKUP(C96,[1]Insumos!A:D,2,0)</f>
        <v>Herramienta Menor General</v>
      </c>
      <c r="E96" s="36" t="s">
        <v>29</v>
      </c>
      <c r="F96" s="65">
        <f>+J98</f>
        <v>17284.8</v>
      </c>
      <c r="G96" s="66">
        <v>0.1</v>
      </c>
      <c r="H96" s="30">
        <f>+G96*F96</f>
        <v>1728.48</v>
      </c>
      <c r="I96" s="30">
        <v>0</v>
      </c>
      <c r="J96" s="30">
        <v>0</v>
      </c>
      <c r="K96" s="30">
        <v>0</v>
      </c>
    </row>
    <row r="97" spans="3:11" x14ac:dyDescent="0.2">
      <c r="C97" s="36" t="s">
        <v>44</v>
      </c>
      <c r="D97" s="37" t="str">
        <f>VLOOKUP(C97,[1]Insumos!A:D,2,0)</f>
        <v>Alquiler de VibroCompactador tipo Canguro</v>
      </c>
      <c r="E97" s="36" t="str">
        <f>VLOOKUP(C97,[1]Insumos!A:D,3,0)</f>
        <v>Día</v>
      </c>
      <c r="F97" s="38">
        <f>VLOOKUP(C97,[1]Insumos!A:D,4,0)</f>
        <v>53548.47</v>
      </c>
      <c r="G97" s="47">
        <v>0.04</v>
      </c>
      <c r="H97" s="30">
        <f>+G97*F97</f>
        <v>2141.9387999999999</v>
      </c>
      <c r="I97" s="30">
        <v>0</v>
      </c>
      <c r="J97" s="30">
        <v>0</v>
      </c>
      <c r="K97" s="30">
        <v>0</v>
      </c>
    </row>
    <row r="98" spans="3:11" x14ac:dyDescent="0.2">
      <c r="C98" s="36"/>
      <c r="D98" s="37" t="str">
        <f>+[1]Personal!A34</f>
        <v>Cuadrilla IV (4 ay ) Excavación y transporte inteno</v>
      </c>
      <c r="E98" s="36" t="str">
        <f>+[1]Personal!B34</f>
        <v>hr</v>
      </c>
      <c r="F98" s="38">
        <f>+[1]Personal!C34</f>
        <v>28808</v>
      </c>
      <c r="G98" s="47">
        <v>0.6</v>
      </c>
      <c r="H98" s="30">
        <v>0</v>
      </c>
      <c r="I98" s="30">
        <v>0</v>
      </c>
      <c r="J98" s="30">
        <f>+G98*F98</f>
        <v>17284.8</v>
      </c>
      <c r="K98" s="30">
        <v>0</v>
      </c>
    </row>
    <row r="99" spans="3:11" x14ac:dyDescent="0.2">
      <c r="C99" s="22">
        <v>26.126999999999999</v>
      </c>
      <c r="D99" s="37" t="str">
        <f>VLOOKUP(C99,[1]Insumos!A:D,2,0)</f>
        <v>Acarreo interno</v>
      </c>
      <c r="E99" s="36" t="str">
        <f>VLOOKUP(C99,[1]Insumos!A:D,3,0)</f>
        <v>m3</v>
      </c>
      <c r="F99" s="38">
        <f>VLOOKUP(C99,[1]Insumos!A:D,4,0)</f>
        <v>1700</v>
      </c>
      <c r="G99" s="22">
        <v>1</v>
      </c>
      <c r="I99" s="30">
        <v>0</v>
      </c>
      <c r="J99" s="30">
        <f>+ROUND(F99*G99,0)</f>
        <v>1700</v>
      </c>
      <c r="K99" s="30">
        <v>0</v>
      </c>
    </row>
    <row r="100" spans="3:11" x14ac:dyDescent="0.2">
      <c r="H100" s="30">
        <f>SUM(H96:H98)</f>
        <v>3870.4187999999999</v>
      </c>
      <c r="I100" s="30">
        <f>SUM(I96:I98)</f>
        <v>0</v>
      </c>
      <c r="J100" s="30">
        <f>SUM(J96:J99)</f>
        <v>18984.8</v>
      </c>
      <c r="K100" s="30">
        <f>SUM(K96:K98)</f>
        <v>0</v>
      </c>
    </row>
    <row r="103" spans="3:11" x14ac:dyDescent="0.2">
      <c r="C103" s="19" t="s">
        <v>8</v>
      </c>
      <c r="D103" s="20" t="s">
        <v>9</v>
      </c>
      <c r="E103" s="19" t="s">
        <v>10</v>
      </c>
      <c r="F103" s="21" t="s">
        <v>11</v>
      </c>
      <c r="H103" s="23" t="s">
        <v>12</v>
      </c>
      <c r="I103" s="23" t="s">
        <v>13</v>
      </c>
      <c r="J103" s="24" t="s">
        <v>14</v>
      </c>
      <c r="K103" s="23" t="s">
        <v>15</v>
      </c>
    </row>
    <row r="104" spans="3:11" ht="38.25" x14ac:dyDescent="0.2">
      <c r="C104" s="26">
        <v>2.5</v>
      </c>
      <c r="D104" s="27" t="s">
        <v>45</v>
      </c>
      <c r="E104" s="28" t="s">
        <v>46</v>
      </c>
      <c r="F104" s="29">
        <f>SUM(H113:K113,0)</f>
        <v>31183.846560000002</v>
      </c>
      <c r="H104" s="30">
        <f>+H113</f>
        <v>1575.3600000000001</v>
      </c>
      <c r="I104" s="30">
        <f>+I113</f>
        <v>11678.876060000001</v>
      </c>
      <c r="J104" s="30">
        <f>+J113</f>
        <v>16603.599999999999</v>
      </c>
      <c r="K104" s="30">
        <f>+K113</f>
        <v>1326.0104999999999</v>
      </c>
    </row>
    <row r="105" spans="3:11" x14ac:dyDescent="0.2">
      <c r="C105" s="32" t="s">
        <v>18</v>
      </c>
      <c r="D105" s="33" t="s">
        <v>19</v>
      </c>
      <c r="E105" s="34" t="s">
        <v>10</v>
      </c>
      <c r="F105" s="35" t="s">
        <v>20</v>
      </c>
      <c r="G105" s="46" t="s">
        <v>21</v>
      </c>
      <c r="H105" s="23" t="s">
        <v>12</v>
      </c>
      <c r="I105" s="23" t="s">
        <v>13</v>
      </c>
      <c r="J105" s="24" t="s">
        <v>14</v>
      </c>
      <c r="K105" s="23" t="s">
        <v>15</v>
      </c>
    </row>
    <row r="106" spans="3:11" x14ac:dyDescent="0.2">
      <c r="C106" s="36" t="s">
        <v>28</v>
      </c>
      <c r="D106" s="37" t="str">
        <f>VLOOKUP(C106,[1]Insumos!A:D,2,0)</f>
        <v>Herramienta Menor General</v>
      </c>
      <c r="E106" s="36" t="s">
        <v>29</v>
      </c>
      <c r="F106" s="49">
        <f>+J112</f>
        <v>15753.6</v>
      </c>
      <c r="G106" s="52">
        <v>0.1</v>
      </c>
      <c r="H106" s="30">
        <f>+G106*F106</f>
        <v>1575.3600000000001</v>
      </c>
      <c r="I106" s="30">
        <v>0</v>
      </c>
      <c r="J106" s="30">
        <v>0</v>
      </c>
      <c r="K106" s="30">
        <v>0</v>
      </c>
    </row>
    <row r="107" spans="3:11" x14ac:dyDescent="0.2">
      <c r="C107" s="36">
        <v>13.6</v>
      </c>
      <c r="D107" s="37" t="str">
        <f>VLOOKUP(C107,[1]Insumos!A:D,2,0)</f>
        <v>Telera 20 cmx4cmx3m</v>
      </c>
      <c r="E107" s="36" t="str">
        <f>VLOOKUP(C107,[1]Insumos!A:D,3,0)</f>
        <v>m</v>
      </c>
      <c r="F107" s="38">
        <f>VLOOKUP(C107,[1]Insumos!A:D,4,0)</f>
        <v>8060.7213000000002</v>
      </c>
      <c r="G107" s="47">
        <v>1.2</v>
      </c>
      <c r="H107" s="30"/>
      <c r="I107" s="30">
        <f>+G107*F107</f>
        <v>9672.8655600000002</v>
      </c>
      <c r="J107" s="30">
        <v>0</v>
      </c>
      <c r="K107" s="30">
        <v>0</v>
      </c>
    </row>
    <row r="108" spans="3:11" x14ac:dyDescent="0.2">
      <c r="C108" s="36">
        <v>13.5</v>
      </c>
      <c r="D108" s="37" t="str">
        <f>VLOOKUP(C108,[1]Insumos!A:D,2,0)</f>
        <v>Guadua cepa de 5 varas</v>
      </c>
      <c r="E108" s="36" t="str">
        <f>VLOOKUP(C108,[1]Insumos!A:D,3,0)</f>
        <v>un</v>
      </c>
      <c r="F108" s="38">
        <f>VLOOKUP(C108,[1]Insumos!A:D,4,0)</f>
        <v>3400</v>
      </c>
      <c r="G108" s="47">
        <v>0.2</v>
      </c>
      <c r="H108" s="70"/>
      <c r="I108" s="30">
        <f>+G108*F108</f>
        <v>680</v>
      </c>
      <c r="J108" s="30">
        <v>0</v>
      </c>
      <c r="K108" s="30">
        <v>0</v>
      </c>
    </row>
    <row r="109" spans="3:11" x14ac:dyDescent="0.2">
      <c r="C109" s="36">
        <v>26.126999999999999</v>
      </c>
      <c r="D109" s="37" t="str">
        <f>VLOOKUP(C109,[1]Insumos!A:D,2,0)</f>
        <v>Acarreo interno</v>
      </c>
      <c r="E109" s="36" t="str">
        <f>VLOOKUP(C109,[1]Insumos!A:D,3,0)</f>
        <v>m3</v>
      </c>
      <c r="F109" s="38">
        <f>VLOOKUP(C109,[1]Insumos!A:D,4,0)</f>
        <v>1700</v>
      </c>
      <c r="G109" s="47">
        <v>0.5</v>
      </c>
      <c r="H109" s="30"/>
      <c r="I109" s="30"/>
      <c r="J109" s="30">
        <f>+G109*F109</f>
        <v>850</v>
      </c>
      <c r="K109" s="30"/>
    </row>
    <row r="110" spans="3:11" x14ac:dyDescent="0.2">
      <c r="C110" s="56">
        <v>13.9</v>
      </c>
      <c r="D110" s="37" t="str">
        <f>VLOOKUP(C110,[1]Insumos!A:D,2,0)</f>
        <v>Cuartón 2*4 pulg</v>
      </c>
      <c r="E110" s="36" t="str">
        <f>VLOOKUP(C110,[1]Insumos!A:D,3,0)</f>
        <v>m</v>
      </c>
      <c r="F110" s="38">
        <f>VLOOKUP(C110,[1]Insumos!A:D,4,0)</f>
        <v>7781</v>
      </c>
      <c r="G110" s="47">
        <v>1</v>
      </c>
      <c r="H110" s="30"/>
      <c r="I110" s="30"/>
      <c r="J110" s="30"/>
      <c r="K110" s="30"/>
    </row>
    <row r="111" spans="3:11" x14ac:dyDescent="0.2">
      <c r="C111" s="56" t="s">
        <v>24</v>
      </c>
      <c r="D111" s="37" t="str">
        <f>VLOOKUP(C111,[1]Insumos!A:D,2,0)</f>
        <v>Transporte Camioneta hasta 1.5 Toneladas</v>
      </c>
      <c r="E111" s="36" t="str">
        <f>VLOOKUP(C111,[1]Insumos!A:D,3,0)</f>
        <v>Día</v>
      </c>
      <c r="F111" s="38">
        <f>VLOOKUP(C111,[1]Insumos!A:D,4,0)</f>
        <v>147334.5</v>
      </c>
      <c r="G111" s="47">
        <v>8.9999999999999993E-3</v>
      </c>
      <c r="H111" s="30"/>
      <c r="I111" s="30">
        <f>+G111*F111</f>
        <v>1326.0104999999999</v>
      </c>
      <c r="J111" s="30"/>
      <c r="K111" s="30">
        <f>+G111*F111</f>
        <v>1326.0104999999999</v>
      </c>
    </row>
    <row r="112" spans="3:11" x14ac:dyDescent="0.2">
      <c r="C112" s="36"/>
      <c r="D112" s="37" t="str">
        <f>+[1]Personal!A29</f>
        <v>Cuadrilla I (1 of + 1 ay)</v>
      </c>
      <c r="E112" s="36" t="str">
        <f>+[1]Personal!B29</f>
        <v>hr</v>
      </c>
      <c r="F112" s="38">
        <f>+[1]Personal!C29</f>
        <v>19692</v>
      </c>
      <c r="G112" s="47">
        <v>0.8</v>
      </c>
      <c r="H112" s="30">
        <v>0</v>
      </c>
      <c r="I112" s="30">
        <v>0</v>
      </c>
      <c r="J112" s="30">
        <f>+G112*F112</f>
        <v>15753.6</v>
      </c>
      <c r="K112" s="30">
        <v>0</v>
      </c>
    </row>
    <row r="113" spans="3:11" x14ac:dyDescent="0.2">
      <c r="H113" s="30">
        <f>SUM(H106:H112)</f>
        <v>1575.3600000000001</v>
      </c>
      <c r="I113" s="30">
        <f>SUM(I106:I112)</f>
        <v>11678.876060000001</v>
      </c>
      <c r="J113" s="30">
        <f>SUM(J106:J112)</f>
        <v>16603.599999999999</v>
      </c>
      <c r="K113" s="30">
        <f>SUM(K106:K112)</f>
        <v>1326.0104999999999</v>
      </c>
    </row>
    <row r="114" spans="3:11" x14ac:dyDescent="0.2">
      <c r="H114" s="55"/>
      <c r="I114" s="55"/>
      <c r="J114" s="55"/>
      <c r="K114" s="55"/>
    </row>
    <row r="115" spans="3:11" x14ac:dyDescent="0.2">
      <c r="H115" s="55"/>
      <c r="I115" s="55"/>
      <c r="J115" s="55"/>
      <c r="K115" s="55"/>
    </row>
    <row r="116" spans="3:11" x14ac:dyDescent="0.2">
      <c r="C116" s="19" t="s">
        <v>8</v>
      </c>
      <c r="D116" s="20" t="s">
        <v>9</v>
      </c>
      <c r="E116" s="19" t="s">
        <v>10</v>
      </c>
      <c r="F116" s="21" t="s">
        <v>11</v>
      </c>
      <c r="H116" s="23" t="s">
        <v>12</v>
      </c>
      <c r="I116" s="23" t="s">
        <v>13</v>
      </c>
      <c r="J116" s="24" t="s">
        <v>14</v>
      </c>
      <c r="K116" s="23" t="s">
        <v>15</v>
      </c>
    </row>
    <row r="117" spans="3:11" ht="24" x14ac:dyDescent="0.2">
      <c r="C117" s="26">
        <v>2.6</v>
      </c>
      <c r="D117" s="71" t="s">
        <v>47</v>
      </c>
      <c r="E117" s="28" t="s">
        <v>27</v>
      </c>
      <c r="F117" s="29">
        <f>SUM(H126:K126,0)</f>
        <v>36383.430499999995</v>
      </c>
      <c r="H117" s="30">
        <f>+H126</f>
        <v>689.22</v>
      </c>
      <c r="I117" s="30">
        <f>+I126</f>
        <v>26626</v>
      </c>
      <c r="J117" s="30">
        <f>+J126</f>
        <v>7742.2</v>
      </c>
      <c r="K117" s="30">
        <f>+K126</f>
        <v>1326.0104999999999</v>
      </c>
    </row>
    <row r="118" spans="3:11" x14ac:dyDescent="0.2">
      <c r="C118" s="32" t="s">
        <v>18</v>
      </c>
      <c r="D118" s="33" t="s">
        <v>19</v>
      </c>
      <c r="E118" s="34" t="s">
        <v>10</v>
      </c>
      <c r="F118" s="35" t="s">
        <v>20</v>
      </c>
      <c r="G118" s="46" t="s">
        <v>21</v>
      </c>
      <c r="H118" s="23" t="s">
        <v>12</v>
      </c>
      <c r="I118" s="23" t="s">
        <v>13</v>
      </c>
      <c r="J118" s="24" t="s">
        <v>14</v>
      </c>
      <c r="K118" s="23" t="s">
        <v>15</v>
      </c>
    </row>
    <row r="119" spans="3:11" x14ac:dyDescent="0.2">
      <c r="C119" s="36" t="s">
        <v>28</v>
      </c>
      <c r="D119" s="37" t="str">
        <f>VLOOKUP(C119,[1]Insumos!A:D,2,0)</f>
        <v>Herramienta Menor General</v>
      </c>
      <c r="E119" s="36" t="s">
        <v>29</v>
      </c>
      <c r="F119" s="49">
        <f>+J124</f>
        <v>6892.2</v>
      </c>
      <c r="G119" s="52">
        <v>0.1</v>
      </c>
      <c r="H119" s="30">
        <f>+G119*F119</f>
        <v>689.22</v>
      </c>
      <c r="I119" s="30">
        <v>0</v>
      </c>
      <c r="J119" s="30">
        <v>0</v>
      </c>
      <c r="K119" s="30">
        <v>0</v>
      </c>
    </row>
    <row r="120" spans="3:11" x14ac:dyDescent="0.2">
      <c r="C120" s="36">
        <v>13.7</v>
      </c>
      <c r="D120" s="37" t="str">
        <f>VLOOKUP(C120,[1]Insumos!A:D,2,0)</f>
        <v>Tablero de 1.40 x 0.7</v>
      </c>
      <c r="E120" s="36" t="str">
        <f>VLOOKUP(C120,[1]Insumos!A:D,3,0)</f>
        <v>un</v>
      </c>
      <c r="F120" s="38">
        <f>VLOOKUP(C120,[1]Insumos!A:D,4,0)</f>
        <v>20000</v>
      </c>
      <c r="G120" s="47">
        <v>1.02</v>
      </c>
      <c r="H120" s="70"/>
      <c r="I120" s="30">
        <f>+G120*F120</f>
        <v>20400</v>
      </c>
      <c r="J120" s="30">
        <v>0</v>
      </c>
      <c r="K120" s="30">
        <v>0</v>
      </c>
    </row>
    <row r="121" spans="3:11" x14ac:dyDescent="0.2">
      <c r="C121" s="36">
        <v>13.1</v>
      </c>
      <c r="D121" s="37" t="str">
        <f>VLOOKUP(C121,[1]Insumos!A:D,2,0)</f>
        <v>Paral corto 2,80 m taco metálico</v>
      </c>
      <c r="E121" s="36" t="str">
        <f>VLOOKUP(C121,[1]Insumos!A:D,3,0)</f>
        <v>día</v>
      </c>
      <c r="F121" s="38">
        <f>VLOOKUP(C121,[1]Insumos!A:D,4,0)</f>
        <v>188</v>
      </c>
      <c r="G121" s="47">
        <v>2</v>
      </c>
      <c r="H121" s="70"/>
      <c r="I121" s="30">
        <f>+G121*F121</f>
        <v>376</v>
      </c>
      <c r="J121" s="30">
        <v>0</v>
      </c>
      <c r="K121" s="30">
        <v>0</v>
      </c>
    </row>
    <row r="122" spans="3:11" x14ac:dyDescent="0.2">
      <c r="C122" s="56" t="s">
        <v>48</v>
      </c>
      <c r="D122" s="37" t="str">
        <f>VLOOKUP(C122,[1]Insumos!A:D,2,0)</f>
        <v>Puntilla de cabeza 2"</v>
      </c>
      <c r="E122" s="36" t="str">
        <f>VLOOKUP(C122,[1]Insumos!A:D,3,0)</f>
        <v>lb</v>
      </c>
      <c r="F122" s="38">
        <f>VLOOKUP(C122,[1]Insumos!A:D,4,0)</f>
        <v>3900</v>
      </c>
      <c r="G122" s="47">
        <v>1.5</v>
      </c>
      <c r="H122" s="70"/>
      <c r="I122" s="30">
        <f>+G122*F122</f>
        <v>5850</v>
      </c>
      <c r="J122" s="30"/>
      <c r="K122" s="30"/>
    </row>
    <row r="123" spans="3:11" x14ac:dyDescent="0.2">
      <c r="C123" s="56" t="s">
        <v>24</v>
      </c>
      <c r="D123" s="37" t="str">
        <f>VLOOKUP(C123,[1]Insumos!A:D,2,0)</f>
        <v>Transporte Camioneta hasta 1.5 Toneladas</v>
      </c>
      <c r="E123" s="36" t="str">
        <f>VLOOKUP(C123,[1]Insumos!A:D,3,0)</f>
        <v>Día</v>
      </c>
      <c r="F123" s="38">
        <f>VLOOKUP(C123,[1]Insumos!A:D,4,0)</f>
        <v>147334.5</v>
      </c>
      <c r="G123" s="47">
        <v>8.9999999999999993E-3</v>
      </c>
      <c r="H123" s="30"/>
      <c r="I123" s="30"/>
      <c r="J123" s="30"/>
      <c r="K123" s="30">
        <f>+G123*F123</f>
        <v>1326.0104999999999</v>
      </c>
    </row>
    <row r="124" spans="3:11" x14ac:dyDescent="0.2">
      <c r="C124" s="36"/>
      <c r="D124" s="37" t="str">
        <f>+D112</f>
        <v>Cuadrilla I (1 of + 1 ay)</v>
      </c>
      <c r="E124" s="36" t="str">
        <f>+E112</f>
        <v>hr</v>
      </c>
      <c r="F124" s="38">
        <f>+F112</f>
        <v>19692</v>
      </c>
      <c r="G124" s="47">
        <v>0.35</v>
      </c>
      <c r="H124" s="30">
        <v>0</v>
      </c>
      <c r="I124" s="30">
        <v>0</v>
      </c>
      <c r="J124" s="30">
        <f>+G124*F124</f>
        <v>6892.2</v>
      </c>
      <c r="K124" s="30">
        <v>0</v>
      </c>
    </row>
    <row r="125" spans="3:11" x14ac:dyDescent="0.2">
      <c r="C125" s="36">
        <v>26.126999999999999</v>
      </c>
      <c r="D125" s="37" t="str">
        <f>VLOOKUP(C125,[1]Insumos!A:D,2,0)</f>
        <v>Acarreo interno</v>
      </c>
      <c r="E125" s="36" t="str">
        <f>VLOOKUP(C125,[1]Insumos!A:D,3,0)</f>
        <v>m3</v>
      </c>
      <c r="F125" s="38">
        <f>VLOOKUP(C125,[1]Insumos!A:D,4,0)</f>
        <v>1700</v>
      </c>
      <c r="G125" s="47">
        <v>0.5</v>
      </c>
      <c r="H125" s="30"/>
      <c r="I125" s="30"/>
      <c r="J125" s="30">
        <f>+G125*F125</f>
        <v>850</v>
      </c>
      <c r="K125" s="30"/>
    </row>
    <row r="126" spans="3:11" x14ac:dyDescent="0.2">
      <c r="H126" s="30">
        <f>SUM(H119:H124)</f>
        <v>689.22</v>
      </c>
      <c r="I126" s="30">
        <f>SUM(I119:I124)</f>
        <v>26626</v>
      </c>
      <c r="J126" s="30">
        <f>SUM(J119:J125)</f>
        <v>7742.2</v>
      </c>
      <c r="K126" s="30">
        <f>SUM(K119:K124)</f>
        <v>1326.0104999999999</v>
      </c>
    </row>
    <row r="127" spans="3:11" x14ac:dyDescent="0.2">
      <c r="H127" s="55"/>
      <c r="I127" s="55"/>
      <c r="J127" s="55"/>
      <c r="K127" s="55"/>
    </row>
    <row r="128" spans="3:11" x14ac:dyDescent="0.2">
      <c r="H128" s="55"/>
      <c r="I128" s="55"/>
      <c r="J128" s="55"/>
      <c r="K128" s="55"/>
    </row>
    <row r="129" spans="3:11" x14ac:dyDescent="0.2">
      <c r="C129" s="18" t="s">
        <v>49</v>
      </c>
      <c r="D129" s="18"/>
      <c r="E129" s="18"/>
      <c r="F129" s="18"/>
      <c r="G129" s="18"/>
      <c r="H129" s="18"/>
      <c r="I129" s="18"/>
      <c r="J129" s="18"/>
      <c r="K129" s="18"/>
    </row>
    <row r="132" spans="3:11" x14ac:dyDescent="0.2">
      <c r="C132" s="19" t="s">
        <v>8</v>
      </c>
      <c r="D132" s="20" t="s">
        <v>9</v>
      </c>
      <c r="E132" s="19" t="s">
        <v>10</v>
      </c>
      <c r="F132" s="21" t="s">
        <v>11</v>
      </c>
      <c r="H132" s="23" t="s">
        <v>12</v>
      </c>
      <c r="I132" s="23" t="s">
        <v>13</v>
      </c>
      <c r="J132" s="24" t="s">
        <v>14</v>
      </c>
      <c r="K132" s="23" t="s">
        <v>15</v>
      </c>
    </row>
    <row r="133" spans="3:11" ht="25.5" x14ac:dyDescent="0.2">
      <c r="C133" s="36">
        <v>3.1</v>
      </c>
      <c r="D133" s="37" t="s">
        <v>50</v>
      </c>
      <c r="E133" s="19" t="s">
        <v>17</v>
      </c>
      <c r="F133" s="50">
        <f>SUM(H141:K141,0)</f>
        <v>88280.92</v>
      </c>
      <c r="H133" s="30">
        <f>+H141</f>
        <v>672</v>
      </c>
      <c r="I133" s="30">
        <f>+I141</f>
        <v>78562.074999999997</v>
      </c>
      <c r="J133" s="30">
        <f>+J141</f>
        <v>7573.5</v>
      </c>
      <c r="K133" s="30">
        <f>+K141</f>
        <v>1473.345</v>
      </c>
    </row>
    <row r="134" spans="3:11" x14ac:dyDescent="0.2">
      <c r="C134" s="32" t="s">
        <v>18</v>
      </c>
      <c r="D134" s="33" t="s">
        <v>19</v>
      </c>
      <c r="E134" s="34" t="s">
        <v>10</v>
      </c>
      <c r="F134" s="35" t="s">
        <v>20</v>
      </c>
      <c r="G134" s="46" t="s">
        <v>21</v>
      </c>
      <c r="H134" s="23" t="s">
        <v>12</v>
      </c>
      <c r="I134" s="23" t="s">
        <v>13</v>
      </c>
      <c r="J134" s="24" t="s">
        <v>14</v>
      </c>
      <c r="K134" s="23" t="s">
        <v>15</v>
      </c>
    </row>
    <row r="135" spans="3:11" x14ac:dyDescent="0.2">
      <c r="C135" s="36" t="s">
        <v>28</v>
      </c>
      <c r="D135" s="37" t="str">
        <f>VLOOKUP(C135,[1]Insumos!A:D,2,0)</f>
        <v>Herramienta Menor General</v>
      </c>
      <c r="E135" s="36" t="s">
        <v>29</v>
      </c>
      <c r="F135" s="49">
        <f>+J138</f>
        <v>6723.5</v>
      </c>
      <c r="G135" s="52">
        <v>0.1</v>
      </c>
      <c r="H135" s="30">
        <f>+ROUND(F135*G135,0)</f>
        <v>672</v>
      </c>
      <c r="I135" s="30">
        <v>0</v>
      </c>
      <c r="J135" s="30">
        <v>0</v>
      </c>
      <c r="K135" s="30">
        <v>0</v>
      </c>
    </row>
    <row r="136" spans="3:11" ht="25.5" x14ac:dyDescent="0.2">
      <c r="C136" s="36" t="s">
        <v>51</v>
      </c>
      <c r="D136" s="37" t="str">
        <f>VLOOKUP(C136,[1]Insumos!A:D,2,0)</f>
        <v>Tubería Pvc Alcantarillado doble pared union mecanica 250 m.m. (10")</v>
      </c>
      <c r="E136" s="36" t="str">
        <f>VLOOKUP(C136,[1]Insumos!A:D,3,0)</f>
        <v>Ml</v>
      </c>
      <c r="F136" s="38">
        <f>VLOOKUP(C136,[1]Insumos!A:D,4,0)</f>
        <v>77800</v>
      </c>
      <c r="G136" s="47">
        <v>1</v>
      </c>
      <c r="H136" s="30">
        <v>0</v>
      </c>
      <c r="I136" s="30">
        <f>+G136*F136</f>
        <v>77800</v>
      </c>
      <c r="J136" s="30">
        <v>0</v>
      </c>
      <c r="K136" s="30">
        <v>0</v>
      </c>
    </row>
    <row r="137" spans="3:11" x14ac:dyDescent="0.2">
      <c r="C137" s="36" t="s">
        <v>52</v>
      </c>
      <c r="D137" s="37" t="str">
        <f>VLOOKUP(C137,[1]Insumos!A:D,2,0)</f>
        <v>Acondicionador de Superficie</v>
      </c>
      <c r="E137" s="36" t="str">
        <f>VLOOKUP(C137,[1]Insumos!A:D,3,0)</f>
        <v>Un</v>
      </c>
      <c r="F137" s="38">
        <f>VLOOKUP(C137,[1]Insumos!A:D,4,0)</f>
        <v>76207.5</v>
      </c>
      <c r="G137" s="47">
        <v>0.01</v>
      </c>
      <c r="H137" s="30">
        <v>0</v>
      </c>
      <c r="I137" s="30">
        <f>+G137*F137</f>
        <v>762.07500000000005</v>
      </c>
      <c r="J137" s="30">
        <v>0</v>
      </c>
      <c r="K137" s="30">
        <v>0</v>
      </c>
    </row>
    <row r="138" spans="3:11" x14ac:dyDescent="0.2">
      <c r="C138" s="36"/>
      <c r="D138" s="37" t="str">
        <f>+[1]Personal!A30</f>
        <v>Cuadrilla II (1 of + 2 ay) Instalación tubería y accesorios</v>
      </c>
      <c r="E138" s="36" t="str">
        <f>+[1]Personal!B30</f>
        <v>hr</v>
      </c>
      <c r="F138" s="38">
        <f>+[1]Personal!C30</f>
        <v>26894</v>
      </c>
      <c r="G138" s="47">
        <v>0.25</v>
      </c>
      <c r="H138" s="30">
        <v>0</v>
      </c>
      <c r="I138" s="30">
        <v>0</v>
      </c>
      <c r="J138" s="30">
        <f>+G138*F138</f>
        <v>6723.5</v>
      </c>
      <c r="K138" s="30">
        <v>0</v>
      </c>
    </row>
    <row r="139" spans="3:11" x14ac:dyDescent="0.2">
      <c r="C139" s="56" t="s">
        <v>24</v>
      </c>
      <c r="D139" s="37" t="str">
        <f>VLOOKUP(C139,[1]Insumos!A:D,2,0)</f>
        <v>Transporte Camioneta hasta 1.5 Toneladas</v>
      </c>
      <c r="E139" s="36" t="str">
        <f>VLOOKUP(C139,[1]Insumos!A:D,3,0)</f>
        <v>Día</v>
      </c>
      <c r="F139" s="38">
        <f>VLOOKUP(C139,[1]Insumos!A:D,4,0)</f>
        <v>147334.5</v>
      </c>
      <c r="G139" s="47">
        <v>0.01</v>
      </c>
      <c r="H139" s="30"/>
      <c r="I139" s="30"/>
      <c r="J139" s="30"/>
      <c r="K139" s="30">
        <f>+G139*F139</f>
        <v>1473.345</v>
      </c>
    </row>
    <row r="140" spans="3:11" x14ac:dyDescent="0.2">
      <c r="C140" s="36">
        <v>26.126999999999999</v>
      </c>
      <c r="D140" s="37" t="str">
        <f>VLOOKUP(C140,[1]Insumos!A:D,2,0)</f>
        <v>Acarreo interno</v>
      </c>
      <c r="E140" s="36" t="str">
        <f>VLOOKUP(C140,[1]Insumos!A:D,3,0)</f>
        <v>m3</v>
      </c>
      <c r="F140" s="38">
        <f>VLOOKUP(C140,[1]Insumos!A:D,4,0)</f>
        <v>1700</v>
      </c>
      <c r="G140" s="47">
        <v>0.5</v>
      </c>
      <c r="H140" s="30"/>
      <c r="I140" s="30"/>
      <c r="J140" s="30">
        <f>+G140*F140</f>
        <v>850</v>
      </c>
      <c r="K140" s="30"/>
    </row>
    <row r="141" spans="3:11" x14ac:dyDescent="0.2">
      <c r="H141" s="30">
        <f>SUM(H135:H138)</f>
        <v>672</v>
      </c>
      <c r="I141" s="30">
        <f>SUM(I135:I138)</f>
        <v>78562.074999999997</v>
      </c>
      <c r="J141" s="30">
        <f>SUM(J135:J140)</f>
        <v>7573.5</v>
      </c>
      <c r="K141" s="30">
        <f>SUM(K135:K139)</f>
        <v>1473.345</v>
      </c>
    </row>
    <row r="142" spans="3:11" x14ac:dyDescent="0.2">
      <c r="H142" s="55"/>
      <c r="I142" s="55"/>
      <c r="J142" s="55"/>
      <c r="K142" s="55"/>
    </row>
    <row r="143" spans="3:11" x14ac:dyDescent="0.2">
      <c r="C143" s="19" t="s">
        <v>8</v>
      </c>
      <c r="D143" s="20" t="s">
        <v>9</v>
      </c>
      <c r="E143" s="19" t="s">
        <v>10</v>
      </c>
      <c r="F143" s="21" t="s">
        <v>11</v>
      </c>
      <c r="H143" s="23" t="s">
        <v>12</v>
      </c>
      <c r="I143" s="23" t="s">
        <v>13</v>
      </c>
      <c r="J143" s="24" t="s">
        <v>14</v>
      </c>
      <c r="K143" s="23" t="s">
        <v>15</v>
      </c>
    </row>
    <row r="144" spans="3:11" ht="25.5" x14ac:dyDescent="0.2">
      <c r="C144" s="36">
        <v>3.2</v>
      </c>
      <c r="D144" s="37" t="s">
        <v>53</v>
      </c>
      <c r="E144" s="19" t="s">
        <v>17</v>
      </c>
      <c r="F144" s="50">
        <f>SUM(H152:K152,0)</f>
        <v>240340.36500000002</v>
      </c>
      <c r="H144" s="30">
        <f>+H152</f>
        <v>806.82</v>
      </c>
      <c r="I144" s="30">
        <f>+I152</f>
        <v>222042</v>
      </c>
      <c r="J144" s="30">
        <f>+J152</f>
        <v>16018.2</v>
      </c>
      <c r="K144" s="30">
        <f>+K152</f>
        <v>1473.345</v>
      </c>
    </row>
    <row r="145" spans="3:16" x14ac:dyDescent="0.2">
      <c r="C145" s="32" t="s">
        <v>18</v>
      </c>
      <c r="D145" s="33" t="s">
        <v>19</v>
      </c>
      <c r="E145" s="34" t="s">
        <v>10</v>
      </c>
      <c r="F145" s="35" t="s">
        <v>20</v>
      </c>
      <c r="G145" s="46" t="s">
        <v>21</v>
      </c>
      <c r="H145" s="23" t="s">
        <v>12</v>
      </c>
      <c r="I145" s="23" t="s">
        <v>13</v>
      </c>
      <c r="J145" s="24" t="s">
        <v>14</v>
      </c>
      <c r="K145" s="23" t="s">
        <v>15</v>
      </c>
    </row>
    <row r="146" spans="3:16" x14ac:dyDescent="0.2">
      <c r="C146" s="36" t="s">
        <v>28</v>
      </c>
      <c r="D146" s="37" t="str">
        <f>VLOOKUP(C146,[1]Insumos!A:D,2,0)</f>
        <v>Herramienta Menor General</v>
      </c>
      <c r="E146" s="72" t="s">
        <v>29</v>
      </c>
      <c r="F146" s="73">
        <f>+J150</f>
        <v>8068.2</v>
      </c>
      <c r="G146" s="74">
        <v>0.1</v>
      </c>
      <c r="H146" s="75">
        <f>+G146*F146</f>
        <v>806.82</v>
      </c>
      <c r="I146" s="30">
        <v>0</v>
      </c>
      <c r="J146" s="30">
        <v>0</v>
      </c>
      <c r="K146" s="30">
        <v>0</v>
      </c>
    </row>
    <row r="147" spans="3:16" x14ac:dyDescent="0.2">
      <c r="C147" s="22">
        <v>20.2</v>
      </c>
      <c r="D147" s="37" t="str">
        <f>VLOOKUP(C147,[1]Insumos!A:D,2,0)</f>
        <v xml:space="preserve">Tubería PEAD PE 100 PN 16 200 mm </v>
      </c>
      <c r="E147" s="36" t="str">
        <f>VLOOKUP(C147,[1]Insumos!A:D,3,0)</f>
        <v>ml</v>
      </c>
      <c r="F147" s="38">
        <f>VLOOKUP(C147,[1]Insumos!A:D,4,0)</f>
        <v>222041.50499999998</v>
      </c>
      <c r="G147" s="47">
        <v>1</v>
      </c>
      <c r="H147" s="30">
        <v>0</v>
      </c>
      <c r="I147" s="30">
        <f>+ROUND(F147*G147,0)</f>
        <v>222042</v>
      </c>
      <c r="J147" s="30">
        <v>0</v>
      </c>
      <c r="K147" s="30">
        <v>0</v>
      </c>
    </row>
    <row r="148" spans="3:16" x14ac:dyDescent="0.2">
      <c r="C148" s="22">
        <v>20.5</v>
      </c>
      <c r="D148" s="37" t="str">
        <f>VLOOKUP(C148,[1]Insumos!A:D,2,0)</f>
        <v>Termofusión tubería PEAD 200 mm</v>
      </c>
      <c r="E148" s="36" t="str">
        <f>VLOOKUP(C148,[1]Insumos!A:D,3,0)</f>
        <v>ml</v>
      </c>
      <c r="F148" s="38">
        <f>VLOOKUP(C148,[1]Insumos!A:D,4,0)</f>
        <v>71000</v>
      </c>
      <c r="G148" s="36">
        <v>0.1</v>
      </c>
      <c r="H148" s="30">
        <v>0</v>
      </c>
      <c r="I148" s="30">
        <v>0</v>
      </c>
      <c r="J148" s="30">
        <f>+G148*F148</f>
        <v>7100</v>
      </c>
      <c r="K148" s="30"/>
    </row>
    <row r="149" spans="3:16" x14ac:dyDescent="0.2">
      <c r="C149" s="56" t="s">
        <v>24</v>
      </c>
      <c r="D149" s="37" t="str">
        <f>VLOOKUP(C149,[1]Insumos!A:D,2,0)</f>
        <v>Transporte Camioneta hasta 1.5 Toneladas</v>
      </c>
      <c r="E149" s="36" t="str">
        <f>VLOOKUP(C149,[1]Insumos!A:D,3,0)</f>
        <v>Día</v>
      </c>
      <c r="F149" s="38">
        <f>VLOOKUP(C149,[1]Insumos!A:D,4,0)</f>
        <v>147334.5</v>
      </c>
      <c r="G149" s="47">
        <v>0.01</v>
      </c>
      <c r="H149" s="30"/>
      <c r="I149" s="30"/>
      <c r="J149" s="30"/>
      <c r="K149" s="30">
        <f>+G149*F149</f>
        <v>1473.345</v>
      </c>
    </row>
    <row r="150" spans="3:16" x14ac:dyDescent="0.2">
      <c r="D150" s="37" t="str">
        <f>+[1]Personal!A30</f>
        <v>Cuadrilla II (1 of + 2 ay) Instalación tubería y accesorios</v>
      </c>
      <c r="E150" s="36" t="str">
        <f>+[1]Personal!B30</f>
        <v>hr</v>
      </c>
      <c r="F150" s="38">
        <f>+[1]Personal!C30</f>
        <v>26894</v>
      </c>
      <c r="G150" s="36">
        <v>0.3</v>
      </c>
      <c r="H150" s="30">
        <v>0</v>
      </c>
      <c r="I150" s="30">
        <v>0</v>
      </c>
      <c r="J150" s="30">
        <f>+G150*F150</f>
        <v>8068.2</v>
      </c>
      <c r="K150" s="30"/>
    </row>
    <row r="151" spans="3:16" x14ac:dyDescent="0.2">
      <c r="C151" s="36">
        <v>26.126999999999999</v>
      </c>
      <c r="D151" s="37" t="str">
        <f>VLOOKUP(C151,[1]Insumos!A:D,2,0)</f>
        <v>Acarreo interno</v>
      </c>
      <c r="E151" s="36" t="str">
        <f>VLOOKUP(C151,[1]Insumos!A:D,3,0)</f>
        <v>m3</v>
      </c>
      <c r="F151" s="38">
        <f>VLOOKUP(C151,[1]Insumos!A:D,4,0)</f>
        <v>1700</v>
      </c>
      <c r="G151" s="47">
        <v>0.5</v>
      </c>
      <c r="H151" s="30"/>
      <c r="I151" s="30"/>
      <c r="J151" s="30">
        <f>+G151*F151</f>
        <v>850</v>
      </c>
      <c r="K151" s="30"/>
    </row>
    <row r="152" spans="3:16" x14ac:dyDescent="0.2">
      <c r="H152" s="30">
        <f>SUM(H146:H150)</f>
        <v>806.82</v>
      </c>
      <c r="I152" s="30">
        <f>SUM(I146:I150)</f>
        <v>222042</v>
      </c>
      <c r="J152" s="30">
        <f>SUM(J146:J151)</f>
        <v>16018.2</v>
      </c>
      <c r="K152" s="30">
        <f>SUM(K146:K150)</f>
        <v>1473.345</v>
      </c>
    </row>
    <row r="153" spans="3:16" x14ac:dyDescent="0.2">
      <c r="H153" s="55"/>
      <c r="I153" s="55"/>
      <c r="J153" s="55"/>
      <c r="K153" s="55"/>
    </row>
    <row r="154" spans="3:16" x14ac:dyDescent="0.2">
      <c r="P154" s="1">
        <f>30000/5.964</f>
        <v>5030.1810865191146</v>
      </c>
    </row>
    <row r="155" spans="3:16" x14ac:dyDescent="0.2">
      <c r="C155" s="19" t="s">
        <v>8</v>
      </c>
      <c r="D155" s="20" t="s">
        <v>9</v>
      </c>
      <c r="E155" s="19" t="s">
        <v>10</v>
      </c>
      <c r="F155" s="21" t="s">
        <v>11</v>
      </c>
      <c r="H155" s="23" t="s">
        <v>12</v>
      </c>
      <c r="I155" s="23" t="s">
        <v>13</v>
      </c>
      <c r="J155" s="24" t="s">
        <v>14</v>
      </c>
      <c r="K155" s="23" t="s">
        <v>15</v>
      </c>
      <c r="P155" s="1">
        <f>50000/9.312</f>
        <v>5369.4158075601381</v>
      </c>
    </row>
    <row r="156" spans="3:16" ht="25.5" customHeight="1" x14ac:dyDescent="0.2">
      <c r="C156" s="36">
        <v>3.3</v>
      </c>
      <c r="D156" s="37" t="s">
        <v>54</v>
      </c>
      <c r="E156" s="19" t="s">
        <v>17</v>
      </c>
      <c r="F156" s="50">
        <f>SUM(H164:K164,0)</f>
        <v>54388.999250000008</v>
      </c>
      <c r="H156" s="30">
        <f>+H164</f>
        <v>941</v>
      </c>
      <c r="I156" s="30">
        <f>+I164</f>
        <v>41711.754250000005</v>
      </c>
      <c r="J156" s="30">
        <f>+J164</f>
        <v>10262.9</v>
      </c>
      <c r="K156" s="30">
        <f>+K164</f>
        <v>1473.345</v>
      </c>
      <c r="P156" s="1">
        <f>65950/13.41</f>
        <v>4917.9716629381055</v>
      </c>
    </row>
    <row r="157" spans="3:16" x14ac:dyDescent="0.2">
      <c r="C157" s="32" t="s">
        <v>18</v>
      </c>
      <c r="D157" s="33" t="s">
        <v>19</v>
      </c>
      <c r="E157" s="34" t="s">
        <v>10</v>
      </c>
      <c r="F157" s="35" t="s">
        <v>20</v>
      </c>
      <c r="G157" s="46" t="s">
        <v>21</v>
      </c>
      <c r="H157" s="23" t="s">
        <v>12</v>
      </c>
      <c r="I157" s="23" t="s">
        <v>13</v>
      </c>
      <c r="J157" s="24" t="s">
        <v>14</v>
      </c>
      <c r="K157" s="23" t="s">
        <v>15</v>
      </c>
    </row>
    <row r="158" spans="3:16" x14ac:dyDescent="0.2">
      <c r="C158" s="36" t="s">
        <v>28</v>
      </c>
      <c r="D158" s="37" t="str">
        <f>VLOOKUP(C158,[1]Insumos!A:D,2,0)</f>
        <v>Herramienta Menor General</v>
      </c>
      <c r="E158" s="72" t="s">
        <v>29</v>
      </c>
      <c r="F158" s="73">
        <f>+J162</f>
        <v>9412.9</v>
      </c>
      <c r="G158" s="74">
        <v>0.1</v>
      </c>
      <c r="H158" s="30">
        <f>+ROUND(F158*G158,0)</f>
        <v>941</v>
      </c>
      <c r="I158" s="30">
        <v>0</v>
      </c>
      <c r="J158" s="30">
        <v>0</v>
      </c>
      <c r="K158" s="30">
        <v>0</v>
      </c>
      <c r="P158" s="1">
        <f>117770/23.834</f>
        <v>4941.2603843249144</v>
      </c>
    </row>
    <row r="159" spans="3:16" ht="25.5" x14ac:dyDescent="0.2">
      <c r="C159" s="36" t="s">
        <v>55</v>
      </c>
      <c r="D159" s="37" t="str">
        <f>VLOOKUP(C159,[1]Insumos!A:D,2,0)</f>
        <v>Tubería Pvc Alcantarillado doble pared union mecanica 150 m.m. (6")</v>
      </c>
      <c r="E159" s="36" t="str">
        <f>VLOOKUP(C159,[1]Insumos!A:D,3,0)</f>
        <v>Ml</v>
      </c>
      <c r="F159" s="38">
        <f>VLOOKUP(C159,[1]Insumos!A:D,4,0)</f>
        <v>39144.851666666669</v>
      </c>
      <c r="G159" s="47">
        <v>1.05</v>
      </c>
      <c r="H159" s="30">
        <v>0</v>
      </c>
      <c r="I159" s="30">
        <f>+G159*F159</f>
        <v>41102.094250000002</v>
      </c>
      <c r="J159" s="30">
        <v>0</v>
      </c>
      <c r="K159" s="30">
        <v>0</v>
      </c>
      <c r="P159" s="1">
        <f>+AVERAGE(P154:P158)</f>
        <v>5064.7072353355679</v>
      </c>
    </row>
    <row r="160" spans="3:16" x14ac:dyDescent="0.2">
      <c r="C160" s="56" t="s">
        <v>52</v>
      </c>
      <c r="D160" s="37" t="str">
        <f>VLOOKUP(C160,[1]Insumos!A:D,2,0)</f>
        <v>Acondicionador de Superficie</v>
      </c>
      <c r="E160" s="36" t="str">
        <f>VLOOKUP(C160,[1]Insumos!A:D,3,0)</f>
        <v>Un</v>
      </c>
      <c r="F160" s="38">
        <f>VLOOKUP(C160,[1]Insumos!A:D,4,0)</f>
        <v>76207.5</v>
      </c>
      <c r="G160" s="47">
        <v>8.0000000000000002E-3</v>
      </c>
      <c r="H160" s="30">
        <v>0</v>
      </c>
      <c r="I160" s="30">
        <f>+G160*F160</f>
        <v>609.66</v>
      </c>
      <c r="J160" s="30">
        <v>0</v>
      </c>
      <c r="K160" s="30">
        <v>0</v>
      </c>
    </row>
    <row r="161" spans="2:11" x14ac:dyDescent="0.2">
      <c r="C161" s="56" t="s">
        <v>24</v>
      </c>
      <c r="D161" s="37" t="str">
        <f>VLOOKUP(C161,[1]Insumos!A:D,2,0)</f>
        <v>Transporte Camioneta hasta 1.5 Toneladas</v>
      </c>
      <c r="E161" s="36" t="str">
        <f>VLOOKUP(C161,[1]Insumos!A:D,3,0)</f>
        <v>Día</v>
      </c>
      <c r="F161" s="38">
        <f>VLOOKUP(C161,[1]Insumos!A:D,4,0)</f>
        <v>147334.5</v>
      </c>
      <c r="G161" s="47">
        <v>0.01</v>
      </c>
      <c r="H161" s="30"/>
      <c r="I161" s="30"/>
      <c r="J161" s="30"/>
      <c r="K161" s="30">
        <f>+G161*F161</f>
        <v>1473.345</v>
      </c>
    </row>
    <row r="162" spans="2:11" x14ac:dyDescent="0.2">
      <c r="C162" s="36"/>
      <c r="D162" s="37" t="str">
        <f>+[1]Personal!A30</f>
        <v>Cuadrilla II (1 of + 2 ay) Instalación tubería y accesorios</v>
      </c>
      <c r="E162" s="36" t="str">
        <f>+[1]Personal!B30</f>
        <v>hr</v>
      </c>
      <c r="F162" s="38">
        <f>+[1]Personal!C30</f>
        <v>26894</v>
      </c>
      <c r="G162" s="47">
        <v>0.35</v>
      </c>
      <c r="H162" s="30">
        <v>0</v>
      </c>
      <c r="I162" s="30">
        <v>0</v>
      </c>
      <c r="J162" s="30">
        <f>+F162*G162</f>
        <v>9412.9</v>
      </c>
      <c r="K162" s="30">
        <v>0</v>
      </c>
    </row>
    <row r="163" spans="2:11" x14ac:dyDescent="0.2">
      <c r="C163" s="36">
        <v>26.126999999999999</v>
      </c>
      <c r="D163" s="37" t="str">
        <f>VLOOKUP(C163,[1]Insumos!A:D,2,0)</f>
        <v>Acarreo interno</v>
      </c>
      <c r="E163" s="36" t="str">
        <f>VLOOKUP(C163,[1]Insumos!A:D,3,0)</f>
        <v>m3</v>
      </c>
      <c r="F163" s="38">
        <f>VLOOKUP(C163,[1]Insumos!A:D,4,0)</f>
        <v>1700</v>
      </c>
      <c r="G163" s="47">
        <v>0.5</v>
      </c>
      <c r="H163" s="30"/>
      <c r="I163" s="30"/>
      <c r="J163" s="30">
        <f>+G163*F163</f>
        <v>850</v>
      </c>
      <c r="K163" s="30"/>
    </row>
    <row r="164" spans="2:11" x14ac:dyDescent="0.2">
      <c r="H164" s="30">
        <f>SUM(H158:H162)</f>
        <v>941</v>
      </c>
      <c r="I164" s="30">
        <f t="shared" ref="I164" si="2">SUM(I158:I162)</f>
        <v>41711.754250000005</v>
      </c>
      <c r="J164" s="30">
        <f>SUM(J158:J163)</f>
        <v>10262.9</v>
      </c>
      <c r="K164" s="30">
        <f t="shared" ref="K164" si="3">SUM(K158:K162)</f>
        <v>1473.345</v>
      </c>
    </row>
    <row r="167" spans="2:11" x14ac:dyDescent="0.2">
      <c r="C167" s="19" t="s">
        <v>8</v>
      </c>
      <c r="D167" s="20" t="s">
        <v>9</v>
      </c>
      <c r="E167" s="19" t="s">
        <v>10</v>
      </c>
      <c r="F167" s="21" t="s">
        <v>11</v>
      </c>
      <c r="H167" s="23" t="s">
        <v>12</v>
      </c>
      <c r="I167" s="23" t="s">
        <v>13</v>
      </c>
      <c r="J167" s="24" t="s">
        <v>14</v>
      </c>
      <c r="K167" s="23" t="s">
        <v>15</v>
      </c>
    </row>
    <row r="168" spans="2:11" ht="39" customHeight="1" x14ac:dyDescent="0.2">
      <c r="C168" s="26">
        <v>3.4</v>
      </c>
      <c r="D168" s="27" t="s">
        <v>56</v>
      </c>
      <c r="E168" s="28" t="s">
        <v>17</v>
      </c>
      <c r="F168" s="29">
        <f>SUM(H177:K177,0)</f>
        <v>487756.48499999999</v>
      </c>
      <c r="H168" s="30">
        <f>+H177</f>
        <v>24096.25</v>
      </c>
      <c r="I168" s="30">
        <f>+I177</f>
        <v>348236.89</v>
      </c>
      <c r="J168" s="30">
        <f>+J177</f>
        <v>113950</v>
      </c>
      <c r="K168" s="30">
        <f>+K177</f>
        <v>1473.345</v>
      </c>
    </row>
    <row r="169" spans="2:11" x14ac:dyDescent="0.2">
      <c r="C169" s="32" t="s">
        <v>18</v>
      </c>
      <c r="D169" s="33" t="s">
        <v>19</v>
      </c>
      <c r="E169" s="34" t="s">
        <v>10</v>
      </c>
      <c r="F169" s="35" t="s">
        <v>20</v>
      </c>
      <c r="G169" s="46" t="s">
        <v>21</v>
      </c>
      <c r="H169" s="23" t="s">
        <v>12</v>
      </c>
      <c r="I169" s="23" t="s">
        <v>13</v>
      </c>
      <c r="J169" s="24" t="s">
        <v>14</v>
      </c>
      <c r="K169" s="23" t="s">
        <v>15</v>
      </c>
    </row>
    <row r="170" spans="2:11" x14ac:dyDescent="0.2">
      <c r="C170" s="36" t="s">
        <v>28</v>
      </c>
      <c r="D170" s="37" t="str">
        <f>VLOOKUP(C170,[1]Insumos!A:D,2,0)</f>
        <v>Herramienta Menor General</v>
      </c>
      <c r="E170" s="72" t="s">
        <v>29</v>
      </c>
      <c r="F170" s="73">
        <f>+J175</f>
        <v>113950</v>
      </c>
      <c r="G170" s="74">
        <v>0.1</v>
      </c>
      <c r="H170" s="30">
        <f>+G170*F170</f>
        <v>11395</v>
      </c>
      <c r="I170" s="30">
        <v>0</v>
      </c>
      <c r="J170" s="30">
        <v>0</v>
      </c>
      <c r="K170" s="30">
        <v>0</v>
      </c>
    </row>
    <row r="171" spans="2:11" x14ac:dyDescent="0.2">
      <c r="C171" s="36" t="s">
        <v>57</v>
      </c>
      <c r="D171" s="37" t="str">
        <f>VLOOKUP(C171,[1]Insumos!A:D,2,0)</f>
        <v>Alquiler Vibrador Eléctrico</v>
      </c>
      <c r="E171" s="36" t="str">
        <f>VLOOKUP(C171,[1]Insumos!A:D,3,0)</f>
        <v>Día</v>
      </c>
      <c r="F171" s="38">
        <f>VLOOKUP(C171,[1]Insumos!A:D,4,0)</f>
        <v>50805</v>
      </c>
      <c r="G171" s="47">
        <v>0.25</v>
      </c>
      <c r="H171" s="30">
        <f>+G171*F171</f>
        <v>12701.25</v>
      </c>
      <c r="I171" s="30">
        <v>0</v>
      </c>
      <c r="J171" s="30">
        <v>0</v>
      </c>
      <c r="K171" s="30">
        <v>0</v>
      </c>
    </row>
    <row r="172" spans="2:11" x14ac:dyDescent="0.2">
      <c r="C172" s="36">
        <v>28</v>
      </c>
      <c r="D172" s="37" t="str">
        <f>VLOOKUP(C172,[1]Insumos!A:D,2,0)</f>
        <v>Concreto Clase II (21 Mpa)  Producido en Obra</v>
      </c>
      <c r="E172" s="36" t="str">
        <f>VLOOKUP(C172,[1]Insumos!A:D,3,0)</f>
        <v>m3</v>
      </c>
      <c r="F172" s="38">
        <f>VLOOKUP(C172,[1]Insumos!A:D,4,0)</f>
        <v>411635</v>
      </c>
      <c r="G172" s="47">
        <f>ROUND(3.14*1.2*0.2*1.03,2)</f>
        <v>0.78</v>
      </c>
      <c r="H172" s="30">
        <v>0</v>
      </c>
      <c r="I172" s="30">
        <f>+G172*F172</f>
        <v>321075.3</v>
      </c>
      <c r="J172" s="30">
        <v>0</v>
      </c>
      <c r="K172" s="30">
        <v>0</v>
      </c>
    </row>
    <row r="173" spans="2:11" x14ac:dyDescent="0.2">
      <c r="C173" s="56">
        <v>17.399999999999999</v>
      </c>
      <c r="D173" s="37" t="str">
        <f>VLOOKUP(C173,[1]Insumos!A:D,2,0)</f>
        <v>Formaleta metálica para Cámara Circular</v>
      </c>
      <c r="E173" s="36" t="str">
        <f>VLOOKUP(C173,[1]Insumos!A:D,3,0)</f>
        <v>Día</v>
      </c>
      <c r="F173" s="38">
        <f>VLOOKUP(C173,[1]Insumos!A:D,4,0)</f>
        <v>15241.5</v>
      </c>
      <c r="G173" s="47">
        <v>0.5</v>
      </c>
      <c r="H173" s="30">
        <v>0</v>
      </c>
      <c r="I173" s="30">
        <f>+G173*F173</f>
        <v>7620.75</v>
      </c>
      <c r="J173" s="30">
        <v>0</v>
      </c>
      <c r="K173" s="30">
        <v>0</v>
      </c>
    </row>
    <row r="174" spans="2:11" ht="25.5" x14ac:dyDescent="0.2">
      <c r="B174" s="31"/>
      <c r="C174" s="36">
        <f>+C367</f>
        <v>5.2</v>
      </c>
      <c r="D174" s="76" t="s">
        <v>58</v>
      </c>
      <c r="E174" s="77" t="str">
        <f>+E367</f>
        <v>Kg</v>
      </c>
      <c r="F174" s="73">
        <f>+[1]Insumos!D40</f>
        <v>5489</v>
      </c>
      <c r="G174" s="78">
        <v>3.56</v>
      </c>
      <c r="H174" s="79">
        <v>0</v>
      </c>
      <c r="I174" s="79">
        <f>+G174*F174</f>
        <v>19540.84</v>
      </c>
      <c r="J174" s="79">
        <v>0</v>
      </c>
      <c r="K174" s="79">
        <v>0</v>
      </c>
    </row>
    <row r="175" spans="2:11" x14ac:dyDescent="0.2">
      <c r="C175" s="36"/>
      <c r="D175" s="37" t="str">
        <f>+[1]Personal!A32</f>
        <v>Cuadrilla III (1 of + 1 ay p +  4 ay)</v>
      </c>
      <c r="E175" s="36" t="str">
        <f>+[1]Personal!B32</f>
        <v>hr</v>
      </c>
      <c r="F175" s="38">
        <f>+[1]Personal!C32</f>
        <v>56975</v>
      </c>
      <c r="G175" s="47">
        <v>2</v>
      </c>
      <c r="H175" s="30">
        <v>0</v>
      </c>
      <c r="I175" s="30">
        <v>0</v>
      </c>
      <c r="J175" s="30">
        <f>+G175*F175</f>
        <v>113950</v>
      </c>
      <c r="K175" s="30">
        <v>0</v>
      </c>
    </row>
    <row r="176" spans="2:11" x14ac:dyDescent="0.2">
      <c r="C176" s="56" t="s">
        <v>24</v>
      </c>
      <c r="D176" s="37" t="str">
        <f>VLOOKUP(C176,[1]Insumos!A:D,2,0)</f>
        <v>Transporte Camioneta hasta 1.5 Toneladas</v>
      </c>
      <c r="E176" s="36" t="str">
        <f>VLOOKUP(C176,[1]Insumos!A:D,3,0)</f>
        <v>Día</v>
      </c>
      <c r="F176" s="38">
        <f>VLOOKUP(C176,[1]Insumos!A:D,4,0)</f>
        <v>147334.5</v>
      </c>
      <c r="G176" s="47">
        <v>0.01</v>
      </c>
      <c r="H176" s="30"/>
      <c r="I176" s="30"/>
      <c r="J176" s="30"/>
      <c r="K176" s="30">
        <f>+G176*F176</f>
        <v>1473.345</v>
      </c>
    </row>
    <row r="177" spans="3:12" x14ac:dyDescent="0.2">
      <c r="H177" s="30">
        <f>SUM(H170:H175)</f>
        <v>24096.25</v>
      </c>
      <c r="I177" s="30">
        <f>SUM(I170:I175)</f>
        <v>348236.89</v>
      </c>
      <c r="J177" s="30">
        <f>SUM(J170:J175)</f>
        <v>113950</v>
      </c>
      <c r="K177" s="30">
        <f>SUM(K170:K176)</f>
        <v>1473.345</v>
      </c>
    </row>
    <row r="180" spans="3:12" x14ac:dyDescent="0.2">
      <c r="C180" s="19" t="s">
        <v>8</v>
      </c>
      <c r="D180" s="20" t="s">
        <v>9</v>
      </c>
      <c r="E180" s="19" t="s">
        <v>10</v>
      </c>
      <c r="F180" s="21" t="s">
        <v>11</v>
      </c>
      <c r="H180" s="23" t="s">
        <v>12</v>
      </c>
      <c r="I180" s="23" t="s">
        <v>13</v>
      </c>
      <c r="J180" s="24" t="s">
        <v>14</v>
      </c>
      <c r="K180" s="23" t="s">
        <v>15</v>
      </c>
      <c r="L180" s="25"/>
    </row>
    <row r="181" spans="3:12" ht="38.25" x14ac:dyDescent="0.2">
      <c r="C181" s="26">
        <v>3.5</v>
      </c>
      <c r="D181" s="27" t="s">
        <v>59</v>
      </c>
      <c r="E181" s="28" t="s">
        <v>60</v>
      </c>
      <c r="F181" s="29">
        <f>SUM(H190:K190,0)</f>
        <v>445090.64499999996</v>
      </c>
      <c r="H181" s="30">
        <f>+H190</f>
        <v>39076.5</v>
      </c>
      <c r="I181" s="30">
        <f>+I190</f>
        <v>266950.8</v>
      </c>
      <c r="J181" s="30">
        <f>+J190</f>
        <v>137590</v>
      </c>
      <c r="K181" s="30">
        <f>+K190</f>
        <v>1473.345</v>
      </c>
    </row>
    <row r="182" spans="3:12" x14ac:dyDescent="0.2">
      <c r="C182" s="32" t="s">
        <v>18</v>
      </c>
      <c r="D182" s="33" t="s">
        <v>19</v>
      </c>
      <c r="E182" s="34" t="s">
        <v>10</v>
      </c>
      <c r="F182" s="35" t="s">
        <v>20</v>
      </c>
      <c r="G182" s="46" t="s">
        <v>21</v>
      </c>
      <c r="H182" s="23" t="s">
        <v>12</v>
      </c>
      <c r="I182" s="23" t="s">
        <v>13</v>
      </c>
      <c r="J182" s="24" t="s">
        <v>14</v>
      </c>
      <c r="K182" s="23" t="s">
        <v>15</v>
      </c>
    </row>
    <row r="183" spans="3:12" x14ac:dyDescent="0.2">
      <c r="C183" s="36" t="s">
        <v>28</v>
      </c>
      <c r="D183" s="37" t="str">
        <f>VLOOKUP(C183,[1]Insumos!A:D,2,0)</f>
        <v>Herramienta Menor General</v>
      </c>
      <c r="E183" s="72" t="s">
        <v>29</v>
      </c>
      <c r="F183" s="73">
        <f>+J186</f>
        <v>136740</v>
      </c>
      <c r="G183" s="74">
        <v>0.1</v>
      </c>
      <c r="H183" s="30">
        <f>+G183*F183</f>
        <v>13674</v>
      </c>
      <c r="I183" s="30">
        <v>0</v>
      </c>
      <c r="J183" s="30">
        <v>0</v>
      </c>
      <c r="K183" s="30">
        <v>0</v>
      </c>
    </row>
    <row r="184" spans="3:12" x14ac:dyDescent="0.2">
      <c r="C184" s="36" t="s">
        <v>57</v>
      </c>
      <c r="D184" s="37" t="str">
        <f>VLOOKUP(C184,[1]Insumos!A:D,2,0)</f>
        <v>Alquiler Vibrador Eléctrico</v>
      </c>
      <c r="E184" s="36" t="str">
        <f>VLOOKUP(C184,[1]Insumos!A:D,3,0)</f>
        <v>Día</v>
      </c>
      <c r="F184" s="38">
        <f>VLOOKUP(C184,[1]Insumos!A:D,4,0)</f>
        <v>50805</v>
      </c>
      <c r="G184" s="47">
        <v>0.5</v>
      </c>
      <c r="H184" s="30">
        <f>+G184*F184</f>
        <v>25402.5</v>
      </c>
      <c r="I184" s="30">
        <v>0</v>
      </c>
      <c r="J184" s="30">
        <v>0</v>
      </c>
      <c r="K184" s="30">
        <v>0</v>
      </c>
    </row>
    <row r="185" spans="3:12" x14ac:dyDescent="0.2">
      <c r="C185" s="36">
        <v>28</v>
      </c>
      <c r="D185" s="37" t="str">
        <f>VLOOKUP(C185,[1]Insumos!A:D,2,0)</f>
        <v>Concreto Clase II (21 Mpa)  Producido en Obra</v>
      </c>
      <c r="E185" s="36" t="str">
        <f>VLOOKUP(C185,[1]Insumos!A:D,3,0)</f>
        <v>m3</v>
      </c>
      <c r="F185" s="38">
        <f>VLOOKUP(C185,[1]Insumos!A:D,4,0)</f>
        <v>411635</v>
      </c>
      <c r="G185" s="47">
        <f>+ROUND((3.14*0.8*0.8*0.3*1.05),2)</f>
        <v>0.63</v>
      </c>
      <c r="H185" s="30">
        <v>0</v>
      </c>
      <c r="I185" s="30">
        <f>+G185*F185</f>
        <v>259330.05</v>
      </c>
      <c r="J185" s="30">
        <v>0</v>
      </c>
      <c r="K185" s="30">
        <v>0</v>
      </c>
    </row>
    <row r="186" spans="3:12" x14ac:dyDescent="0.2">
      <c r="C186" s="36"/>
      <c r="D186" s="37" t="str">
        <f>+[1]Personal!A32</f>
        <v>Cuadrilla III (1 of + 1 ay p +  4 ay)</v>
      </c>
      <c r="E186" s="36" t="str">
        <f>+[1]Personal!B32</f>
        <v>hr</v>
      </c>
      <c r="F186" s="38">
        <f>+[1]Personal!C32</f>
        <v>56975</v>
      </c>
      <c r="G186" s="47">
        <v>2.4</v>
      </c>
      <c r="H186" s="30">
        <v>0</v>
      </c>
      <c r="I186" s="30">
        <v>0</v>
      </c>
      <c r="J186" s="30">
        <f>+G186*F186</f>
        <v>136740</v>
      </c>
      <c r="K186" s="30">
        <v>0</v>
      </c>
    </row>
    <row r="187" spans="3:12" x14ac:dyDescent="0.2">
      <c r="C187" s="56" t="s">
        <v>61</v>
      </c>
      <c r="D187" s="37" t="str">
        <f>VLOOKUP(C187,[1]Insumos!A:D,2,0)</f>
        <v>Impermeabilizante para concreto</v>
      </c>
      <c r="E187" s="36" t="str">
        <f>VLOOKUP(C187,[1]Insumos!A:D,3,0)</f>
        <v>kg</v>
      </c>
      <c r="F187" s="38">
        <f>VLOOKUP(C187,[1]Insumos!A:D,4,0)</f>
        <v>7620.75</v>
      </c>
      <c r="G187" s="44">
        <v>1</v>
      </c>
      <c r="H187" s="30"/>
      <c r="I187" s="30">
        <f>+G187*F187</f>
        <v>7620.75</v>
      </c>
      <c r="J187" s="30"/>
      <c r="K187" s="30"/>
    </row>
    <row r="188" spans="3:12" x14ac:dyDescent="0.2">
      <c r="C188" s="56" t="s">
        <v>24</v>
      </c>
      <c r="D188" s="37" t="str">
        <f>VLOOKUP(C188,[1]Insumos!A:D,2,0)</f>
        <v>Transporte Camioneta hasta 1.5 Toneladas</v>
      </c>
      <c r="E188" s="36" t="str">
        <f>VLOOKUP(C188,[1]Insumos!A:D,3,0)</f>
        <v>Día</v>
      </c>
      <c r="F188" s="38">
        <f>VLOOKUP(C188,[1]Insumos!A:D,4,0)</f>
        <v>147334.5</v>
      </c>
      <c r="G188" s="47">
        <v>0.01</v>
      </c>
      <c r="H188" s="30"/>
      <c r="I188" s="30"/>
      <c r="J188" s="30"/>
      <c r="K188" s="30">
        <f>+G188*F188</f>
        <v>1473.345</v>
      </c>
    </row>
    <row r="189" spans="3:12" x14ac:dyDescent="0.2">
      <c r="C189" s="36">
        <v>26.126999999999999</v>
      </c>
      <c r="D189" s="37" t="str">
        <f>VLOOKUP(C189,[1]Insumos!A:D,2,0)</f>
        <v>Acarreo interno</v>
      </c>
      <c r="E189" s="36" t="str">
        <f>VLOOKUP(C189,[1]Insumos!A:D,3,0)</f>
        <v>m3</v>
      </c>
      <c r="F189" s="38">
        <f>VLOOKUP(C189,[1]Insumos!A:D,4,0)</f>
        <v>1700</v>
      </c>
      <c r="G189" s="47">
        <v>0.5</v>
      </c>
      <c r="H189" s="30"/>
      <c r="I189" s="30"/>
      <c r="J189" s="30">
        <f>+G189*F189</f>
        <v>850</v>
      </c>
      <c r="K189" s="30"/>
    </row>
    <row r="190" spans="3:12" x14ac:dyDescent="0.2">
      <c r="H190" s="30">
        <f>SUM(H183:H186)</f>
        <v>39076.5</v>
      </c>
      <c r="I190" s="30">
        <f>SUM(I183:I189)</f>
        <v>266950.8</v>
      </c>
      <c r="J190" s="30">
        <f>SUM(J183:J189)</f>
        <v>137590</v>
      </c>
      <c r="K190" s="30">
        <f>SUM(K183:K188)</f>
        <v>1473.345</v>
      </c>
    </row>
    <row r="191" spans="3:12" x14ac:dyDescent="0.2">
      <c r="D191" s="80"/>
    </row>
    <row r="193" spans="2:11" x14ac:dyDescent="0.2">
      <c r="C193" s="19" t="s">
        <v>8</v>
      </c>
      <c r="D193" s="20" t="s">
        <v>9</v>
      </c>
      <c r="E193" s="19" t="s">
        <v>10</v>
      </c>
      <c r="F193" s="21" t="s">
        <v>11</v>
      </c>
      <c r="H193" s="23" t="s">
        <v>12</v>
      </c>
      <c r="I193" s="23" t="s">
        <v>13</v>
      </c>
      <c r="J193" s="24" t="s">
        <v>14</v>
      </c>
      <c r="K193" s="23" t="s">
        <v>15</v>
      </c>
    </row>
    <row r="194" spans="2:11" ht="51" x14ac:dyDescent="0.2">
      <c r="B194" s="31"/>
      <c r="C194" s="26">
        <v>3.6</v>
      </c>
      <c r="D194" s="27" t="s">
        <v>62</v>
      </c>
      <c r="E194" s="28" t="s">
        <v>60</v>
      </c>
      <c r="F194" s="29">
        <f>SUM(H203:K203,0)</f>
        <v>1197005.645</v>
      </c>
      <c r="H194" s="30">
        <f>+H203</f>
        <v>16136.400000000001</v>
      </c>
      <c r="I194" s="30">
        <f>+I203</f>
        <v>1017181.9</v>
      </c>
      <c r="J194" s="30">
        <f>+J203</f>
        <v>162214</v>
      </c>
      <c r="K194" s="30">
        <f>+K203</f>
        <v>1473.345</v>
      </c>
    </row>
    <row r="195" spans="2:11" x14ac:dyDescent="0.2">
      <c r="C195" s="32" t="s">
        <v>18</v>
      </c>
      <c r="D195" s="33" t="s">
        <v>19</v>
      </c>
      <c r="E195" s="34" t="s">
        <v>10</v>
      </c>
      <c r="F195" s="35" t="s">
        <v>20</v>
      </c>
      <c r="G195" s="46" t="s">
        <v>21</v>
      </c>
      <c r="H195" s="23" t="s">
        <v>12</v>
      </c>
      <c r="I195" s="23" t="s">
        <v>13</v>
      </c>
      <c r="J195" s="24" t="s">
        <v>14</v>
      </c>
      <c r="K195" s="23" t="s">
        <v>15</v>
      </c>
    </row>
    <row r="196" spans="2:11" x14ac:dyDescent="0.2">
      <c r="C196" s="36" t="s">
        <v>28</v>
      </c>
      <c r="D196" s="37" t="str">
        <f>VLOOKUP(C196,[1]Insumos!A:D,2,0)</f>
        <v>Herramienta Menor General</v>
      </c>
      <c r="E196" s="72" t="s">
        <v>29</v>
      </c>
      <c r="F196" s="73">
        <f>+J200</f>
        <v>161364</v>
      </c>
      <c r="G196" s="74">
        <v>0.1</v>
      </c>
      <c r="H196" s="30">
        <f>+G196*F196</f>
        <v>16136.400000000001</v>
      </c>
      <c r="I196" s="30">
        <v>0</v>
      </c>
      <c r="J196" s="30">
        <v>0</v>
      </c>
      <c r="K196" s="30">
        <v>0</v>
      </c>
    </row>
    <row r="197" spans="2:11" x14ac:dyDescent="0.2">
      <c r="C197" s="81">
        <v>28.3</v>
      </c>
      <c r="D197" s="37" t="str">
        <f>VLOOKUP(C197,[1]Insumos!A:D,2,0)</f>
        <v xml:space="preserve">Concreto hidráulico para pavimento MR 42 KG/CM2 </v>
      </c>
      <c r="E197" s="36" t="str">
        <f>+E319</f>
        <v>m3</v>
      </c>
      <c r="F197" s="38">
        <f>VLOOKUP(C197,[1]Insumos!A:D,4,0)</f>
        <v>439396</v>
      </c>
      <c r="G197" s="82">
        <v>0.4</v>
      </c>
      <c r="H197" s="30">
        <v>0</v>
      </c>
      <c r="I197" s="30">
        <f>+G197*F197</f>
        <v>175758.40000000002</v>
      </c>
      <c r="J197" s="30">
        <v>0</v>
      </c>
      <c r="K197" s="30">
        <v>0</v>
      </c>
    </row>
    <row r="198" spans="2:11" ht="25.5" x14ac:dyDescent="0.2">
      <c r="B198" s="31"/>
      <c r="C198" s="36">
        <f>+C174</f>
        <v>5.2</v>
      </c>
      <c r="D198" s="37" t="str">
        <f>+D174</f>
        <v xml:space="preserve"> Acero de Refuerzo de 1/2" y 1 1/4" de 420 Mpa (4200 Kg/cm2)  o 60000 psi. Incluye alambre de amarre. </v>
      </c>
      <c r="E198" s="36" t="str">
        <f>+E174</f>
        <v>Kg</v>
      </c>
      <c r="F198" s="38">
        <f>+F174</f>
        <v>5489</v>
      </c>
      <c r="G198" s="47">
        <v>45</v>
      </c>
      <c r="H198" s="30">
        <v>0</v>
      </c>
      <c r="I198" s="30">
        <f>+G198*F198</f>
        <v>247005</v>
      </c>
      <c r="J198" s="30">
        <v>0</v>
      </c>
      <c r="K198" s="30">
        <v>0</v>
      </c>
    </row>
    <row r="199" spans="2:11" x14ac:dyDescent="0.2">
      <c r="C199" s="36" t="s">
        <v>63</v>
      </c>
      <c r="D199" s="37" t="str">
        <f>VLOOKUP(C199,[1]Insumos!A:D,2,0)</f>
        <v>AroTapa y tapa Hierro Ductil D=0,60 m</v>
      </c>
      <c r="E199" s="36" t="str">
        <f>VLOOKUP(C199,[1]Insumos!A:D,3,0)</f>
        <v>Un</v>
      </c>
      <c r="F199" s="38">
        <f>VLOOKUP(C199,[1]Insumos!A:D,4,0)</f>
        <v>594418.5</v>
      </c>
      <c r="G199" s="83">
        <v>1</v>
      </c>
      <c r="H199" s="30">
        <v>0</v>
      </c>
      <c r="I199" s="30">
        <f>+G199*F199</f>
        <v>594418.5</v>
      </c>
      <c r="J199" s="30">
        <v>0</v>
      </c>
      <c r="K199" s="30">
        <v>0</v>
      </c>
    </row>
    <row r="200" spans="2:11" x14ac:dyDescent="0.2">
      <c r="C200" s="36"/>
      <c r="D200" s="37" t="str">
        <f>+[1]Personal!A30</f>
        <v>Cuadrilla II (1 of + 2 ay) Instalación tubería y accesorios</v>
      </c>
      <c r="E200" s="36" t="str">
        <f>+[1]Personal!B30</f>
        <v>hr</v>
      </c>
      <c r="F200" s="38">
        <f>+[1]Personal!C30</f>
        <v>26894</v>
      </c>
      <c r="G200" s="47">
        <v>6</v>
      </c>
      <c r="H200" s="30">
        <v>0</v>
      </c>
      <c r="I200" s="30">
        <v>0</v>
      </c>
      <c r="J200" s="30">
        <f>+G200*F200</f>
        <v>161364</v>
      </c>
      <c r="K200" s="30">
        <v>0</v>
      </c>
    </row>
    <row r="201" spans="2:11" x14ac:dyDescent="0.2">
      <c r="C201" s="56" t="s">
        <v>24</v>
      </c>
      <c r="D201" s="37" t="str">
        <f>VLOOKUP(C201,[1]Insumos!A:D,2,0)</f>
        <v>Transporte Camioneta hasta 1.5 Toneladas</v>
      </c>
      <c r="E201" s="36" t="str">
        <f>VLOOKUP(C201,[1]Insumos!A:D,3,0)</f>
        <v>Día</v>
      </c>
      <c r="F201" s="38">
        <f>VLOOKUP(C201,[1]Insumos!A:D,4,0)</f>
        <v>147334.5</v>
      </c>
      <c r="G201" s="47">
        <v>0.01</v>
      </c>
      <c r="H201" s="30"/>
      <c r="I201" s="30"/>
      <c r="J201" s="30"/>
      <c r="K201" s="30">
        <f>+G201*F201</f>
        <v>1473.345</v>
      </c>
    </row>
    <row r="202" spans="2:11" x14ac:dyDescent="0.2">
      <c r="C202" s="36">
        <v>26.126999999999999</v>
      </c>
      <c r="D202" s="37" t="str">
        <f>VLOOKUP(C202,[1]Insumos!A:D,2,0)</f>
        <v>Acarreo interno</v>
      </c>
      <c r="E202" s="36" t="str">
        <f>VLOOKUP(C202,[1]Insumos!A:D,3,0)</f>
        <v>m3</v>
      </c>
      <c r="F202" s="38">
        <f>VLOOKUP(C202,[1]Insumos!A:D,4,0)</f>
        <v>1700</v>
      </c>
      <c r="G202" s="47">
        <v>0.5</v>
      </c>
      <c r="H202" s="30"/>
      <c r="I202" s="30"/>
      <c r="J202" s="30">
        <f>+G202*F202</f>
        <v>850</v>
      </c>
      <c r="K202" s="30"/>
    </row>
    <row r="203" spans="2:11" x14ac:dyDescent="0.2">
      <c r="H203" s="30">
        <f>SUM(H196:H200)</f>
        <v>16136.400000000001</v>
      </c>
      <c r="I203" s="30">
        <f t="shared" ref="I203" si="4">SUM(I196:I200)</f>
        <v>1017181.9</v>
      </c>
      <c r="J203" s="30">
        <f>SUM(J196:J202)</f>
        <v>162214</v>
      </c>
      <c r="K203" s="30">
        <f>SUM(K196:K201)</f>
        <v>1473.345</v>
      </c>
    </row>
    <row r="204" spans="2:11" x14ac:dyDescent="0.2">
      <c r="H204" s="55"/>
      <c r="I204" s="55"/>
      <c r="J204" s="55"/>
      <c r="K204" s="55"/>
    </row>
    <row r="205" spans="2:11" x14ac:dyDescent="0.2">
      <c r="H205" s="55"/>
      <c r="I205" s="55"/>
      <c r="J205" s="55"/>
      <c r="K205" s="55"/>
    </row>
    <row r="206" spans="2:11" x14ac:dyDescent="0.2">
      <c r="C206" s="19" t="s">
        <v>8</v>
      </c>
      <c r="D206" s="20" t="s">
        <v>9</v>
      </c>
      <c r="E206" s="19" t="s">
        <v>10</v>
      </c>
      <c r="F206" s="21" t="s">
        <v>11</v>
      </c>
      <c r="H206" s="23" t="s">
        <v>12</v>
      </c>
      <c r="I206" s="23" t="s">
        <v>13</v>
      </c>
      <c r="J206" s="24" t="s">
        <v>14</v>
      </c>
      <c r="K206" s="23" t="s">
        <v>15</v>
      </c>
    </row>
    <row r="207" spans="2:11" ht="38.25" x14ac:dyDescent="0.2">
      <c r="C207" s="26">
        <v>3.7</v>
      </c>
      <c r="D207" s="27" t="s">
        <v>64</v>
      </c>
      <c r="E207" s="28" t="s">
        <v>35</v>
      </c>
      <c r="F207" s="29">
        <f>SUM(H214:K214,0)</f>
        <v>155808.34</v>
      </c>
      <c r="H207" s="30">
        <f>+H214</f>
        <v>268.94</v>
      </c>
      <c r="I207" s="30">
        <f>+I214</f>
        <v>80000</v>
      </c>
      <c r="J207" s="30">
        <f>+J214</f>
        <v>3539.4</v>
      </c>
      <c r="K207" s="30">
        <f>+K214</f>
        <v>72000</v>
      </c>
    </row>
    <row r="208" spans="2:11" x14ac:dyDescent="0.2">
      <c r="C208" s="32" t="s">
        <v>18</v>
      </c>
      <c r="D208" s="33" t="s">
        <v>19</v>
      </c>
      <c r="E208" s="34" t="s">
        <v>10</v>
      </c>
      <c r="F208" s="35" t="s">
        <v>20</v>
      </c>
      <c r="G208" s="46" t="s">
        <v>21</v>
      </c>
      <c r="H208" s="23" t="s">
        <v>12</v>
      </c>
      <c r="I208" s="23" t="s">
        <v>13</v>
      </c>
      <c r="J208" s="24" t="s">
        <v>14</v>
      </c>
      <c r="K208" s="23" t="s">
        <v>15</v>
      </c>
    </row>
    <row r="209" spans="3:11" x14ac:dyDescent="0.2">
      <c r="C209" s="36" t="s">
        <v>28</v>
      </c>
      <c r="D209" s="37" t="str">
        <f>VLOOKUP(C209,[1]Insumos!A:D,2,0)</f>
        <v>Herramienta Menor General</v>
      </c>
      <c r="E209" s="72" t="s">
        <v>29</v>
      </c>
      <c r="F209" s="73">
        <f>+J212</f>
        <v>2689.4</v>
      </c>
      <c r="G209" s="74">
        <v>0.1</v>
      </c>
      <c r="H209" s="30">
        <f>+G209*F209</f>
        <v>268.94</v>
      </c>
      <c r="I209" s="30">
        <v>0</v>
      </c>
      <c r="J209" s="30">
        <v>0</v>
      </c>
      <c r="K209" s="30">
        <v>0</v>
      </c>
    </row>
    <row r="210" spans="3:11" x14ac:dyDescent="0.2">
      <c r="C210" s="36">
        <v>26.129000000000001</v>
      </c>
      <c r="D210" s="76" t="str">
        <f>VLOOKUP(C210,[1]Insumos!A:D,2,0)</f>
        <v>Transporte fuente de material pétreo hasta sector Alegrías</v>
      </c>
      <c r="E210" s="36" t="str">
        <f>VLOOKUP(C210,[1]Insumos!A:D,3,0)</f>
        <v>m3</v>
      </c>
      <c r="F210" s="38">
        <f>VLOOKUP(C210,[1]Insumos!A:D,4,0)</f>
        <v>72000</v>
      </c>
      <c r="G210" s="82">
        <v>1</v>
      </c>
      <c r="H210" s="30">
        <v>0</v>
      </c>
      <c r="I210" s="30">
        <v>0</v>
      </c>
      <c r="J210" s="30">
        <v>0</v>
      </c>
      <c r="K210" s="30">
        <f>+G210*F210</f>
        <v>72000</v>
      </c>
    </row>
    <row r="211" spans="3:11" x14ac:dyDescent="0.2">
      <c r="C211" s="36" t="s">
        <v>65</v>
      </c>
      <c r="D211" s="37" t="str">
        <f>VLOOKUP(C211,[1]Insumos!A:D,2,0)</f>
        <v>Arena lavada</v>
      </c>
      <c r="E211" s="36" t="str">
        <f>VLOOKUP(C211,[1]Insumos!A:D,3,0)</f>
        <v>M3</v>
      </c>
      <c r="F211" s="38">
        <f>VLOOKUP(C211,[1]Insumos!A:D,4,0)</f>
        <v>80000</v>
      </c>
      <c r="G211" s="47">
        <v>1</v>
      </c>
      <c r="H211" s="30">
        <v>0</v>
      </c>
      <c r="I211" s="30">
        <f>+G211*F211</f>
        <v>80000</v>
      </c>
      <c r="J211" s="30">
        <v>0</v>
      </c>
      <c r="K211" s="30">
        <v>0</v>
      </c>
    </row>
    <row r="212" spans="3:11" x14ac:dyDescent="0.2">
      <c r="C212" s="36"/>
      <c r="D212" s="37" t="str">
        <f>+[1]Personal!A30</f>
        <v>Cuadrilla II (1 of + 2 ay) Instalación tubería y accesorios</v>
      </c>
      <c r="E212" s="36" t="str">
        <f>+[1]Personal!B30</f>
        <v>hr</v>
      </c>
      <c r="F212" s="38">
        <f>+[1]Personal!C30</f>
        <v>26894</v>
      </c>
      <c r="G212" s="47">
        <v>0.1</v>
      </c>
      <c r="H212" s="30">
        <v>0</v>
      </c>
      <c r="I212" s="30">
        <v>0</v>
      </c>
      <c r="J212" s="30">
        <f>+G212*F212</f>
        <v>2689.4</v>
      </c>
      <c r="K212" s="30">
        <v>0</v>
      </c>
    </row>
    <row r="213" spans="3:11" x14ac:dyDescent="0.2">
      <c r="C213" s="36">
        <v>26.126999999999999</v>
      </c>
      <c r="D213" s="37" t="str">
        <f>VLOOKUP(C213,[1]Insumos!A:D,2,0)</f>
        <v>Acarreo interno</v>
      </c>
      <c r="E213" s="36" t="str">
        <f>VLOOKUP(C213,[1]Insumos!A:D,3,0)</f>
        <v>m3</v>
      </c>
      <c r="F213" s="38">
        <f>VLOOKUP(C213,[1]Insumos!A:D,4,0)</f>
        <v>1700</v>
      </c>
      <c r="G213" s="47">
        <v>0.5</v>
      </c>
      <c r="H213" s="30"/>
      <c r="I213" s="30"/>
      <c r="J213" s="30">
        <f>+G213*F213</f>
        <v>850</v>
      </c>
      <c r="K213" s="30"/>
    </row>
    <row r="214" spans="3:11" x14ac:dyDescent="0.2">
      <c r="H214" s="30">
        <f>SUM(H209:H212)</f>
        <v>268.94</v>
      </c>
      <c r="I214" s="30">
        <f>SUM(I209:I212)</f>
        <v>80000</v>
      </c>
      <c r="J214" s="30">
        <f>SUM(J209:J213)</f>
        <v>3539.4</v>
      </c>
      <c r="K214" s="30">
        <f>SUM(K209:K212)</f>
        <v>72000</v>
      </c>
    </row>
    <row r="215" spans="3:11" x14ac:dyDescent="0.2">
      <c r="H215" s="55"/>
      <c r="I215" s="55"/>
      <c r="J215" s="55"/>
      <c r="K215" s="55"/>
    </row>
    <row r="216" spans="3:11" x14ac:dyDescent="0.2">
      <c r="H216" s="55"/>
      <c r="I216" s="55"/>
      <c r="J216" s="55"/>
      <c r="K216" s="55"/>
    </row>
    <row r="217" spans="3:11" x14ac:dyDescent="0.2">
      <c r="C217" s="19" t="s">
        <v>8</v>
      </c>
      <c r="D217" s="20" t="s">
        <v>9</v>
      </c>
      <c r="E217" s="19" t="s">
        <v>10</v>
      </c>
      <c r="F217" s="21" t="s">
        <v>11</v>
      </c>
      <c r="H217" s="23" t="s">
        <v>12</v>
      </c>
      <c r="I217" s="23" t="s">
        <v>13</v>
      </c>
      <c r="J217" s="24" t="s">
        <v>14</v>
      </c>
      <c r="K217" s="23" t="s">
        <v>15</v>
      </c>
    </row>
    <row r="218" spans="3:11" ht="25.5" x14ac:dyDescent="0.2">
      <c r="C218" s="26">
        <v>3.8</v>
      </c>
      <c r="D218" s="27" t="s">
        <v>66</v>
      </c>
      <c r="E218" s="28" t="s">
        <v>35</v>
      </c>
      <c r="F218" s="29">
        <f>SUM(H229:K229,0)</f>
        <v>723546.85000000009</v>
      </c>
      <c r="H218" s="30">
        <f>+H229</f>
        <v>41247.5</v>
      </c>
      <c r="I218" s="30">
        <f>+I229</f>
        <v>595986.85000000009</v>
      </c>
      <c r="J218" s="30">
        <f>+J229</f>
        <v>86312.5</v>
      </c>
      <c r="K218" s="30">
        <f>+K292</f>
        <v>0</v>
      </c>
    </row>
    <row r="219" spans="3:11" x14ac:dyDescent="0.2">
      <c r="C219" s="32" t="s">
        <v>18</v>
      </c>
      <c r="D219" s="33" t="s">
        <v>19</v>
      </c>
      <c r="E219" s="34" t="s">
        <v>10</v>
      </c>
      <c r="F219" s="35" t="s">
        <v>20</v>
      </c>
      <c r="G219" s="46" t="s">
        <v>21</v>
      </c>
      <c r="H219" s="23" t="s">
        <v>12</v>
      </c>
      <c r="I219" s="23" t="s">
        <v>13</v>
      </c>
      <c r="J219" s="24" t="s">
        <v>14</v>
      </c>
      <c r="K219" s="23" t="s">
        <v>15</v>
      </c>
    </row>
    <row r="220" spans="3:11" x14ac:dyDescent="0.2">
      <c r="C220" s="36" t="s">
        <v>28</v>
      </c>
      <c r="D220" s="37" t="str">
        <f>VLOOKUP(C220,[1]Insumos!A:D,2,0)</f>
        <v>Herramienta Menor General</v>
      </c>
      <c r="E220" s="77" t="s">
        <v>29</v>
      </c>
      <c r="F220" s="73">
        <f>+J228</f>
        <v>85462.5</v>
      </c>
      <c r="G220" s="74">
        <v>0.1</v>
      </c>
      <c r="H220" s="30">
        <f>+G220*F220</f>
        <v>8546.25</v>
      </c>
      <c r="I220" s="30">
        <v>0</v>
      </c>
      <c r="J220" s="30">
        <v>0</v>
      </c>
      <c r="K220" s="30">
        <v>0</v>
      </c>
    </row>
    <row r="221" spans="3:11" x14ac:dyDescent="0.2">
      <c r="C221" s="56" t="s">
        <v>57</v>
      </c>
      <c r="D221" s="37" t="str">
        <f>VLOOKUP(C221,[1]Insumos!A:D,2,0)</f>
        <v>Alquiler Vibrador Eléctrico</v>
      </c>
      <c r="E221" s="36" t="str">
        <f>VLOOKUP(C221,[1]Insumos!A:D,3,0)</f>
        <v>Día</v>
      </c>
      <c r="F221" s="84">
        <f>VLOOKUP(C221,[1]Insumos!A:D,4,0)</f>
        <v>50805</v>
      </c>
      <c r="G221" s="36">
        <v>0.25</v>
      </c>
      <c r="H221" s="30">
        <f>+G221*F221</f>
        <v>12701.25</v>
      </c>
      <c r="I221" s="30">
        <v>0</v>
      </c>
      <c r="J221" s="30">
        <v>0</v>
      </c>
      <c r="K221" s="30">
        <v>0</v>
      </c>
    </row>
    <row r="222" spans="3:11" x14ac:dyDescent="0.2">
      <c r="C222" s="56">
        <v>28.1</v>
      </c>
      <c r="D222" s="37" t="str">
        <f>VLOOKUP(C222,[1]Insumos!A:D,2,0)</f>
        <v>Concreto 28 Mpa  Producido en Obra</v>
      </c>
      <c r="E222" s="36" t="str">
        <f>VLOOKUP(C222,[1]Insumos!A:D,3,0)</f>
        <v>m3</v>
      </c>
      <c r="F222" s="84">
        <f>VLOOKUP(C222,[1]Insumos!A:D,4,0)</f>
        <v>441697</v>
      </c>
      <c r="G222" s="36">
        <v>1.05</v>
      </c>
      <c r="H222" s="30"/>
      <c r="I222" s="30">
        <f>+G222*F222</f>
        <v>463781.85000000003</v>
      </c>
      <c r="J222" s="30">
        <v>0</v>
      </c>
      <c r="K222" s="30">
        <v>0</v>
      </c>
    </row>
    <row r="223" spans="3:11" ht="11.25" customHeight="1" x14ac:dyDescent="0.2">
      <c r="C223" s="56">
        <v>11.27</v>
      </c>
      <c r="D223" s="37" t="str">
        <f>VLOOKUP(C223,[1]Insumos!A:D,2,0)</f>
        <v>Alquiler formaleta metálica para vaciado y armado de estructuras</v>
      </c>
      <c r="E223" s="36" t="str">
        <f>VLOOKUP(C223,[1]Insumos!A:D,3,0)</f>
        <v>Día</v>
      </c>
      <c r="F223" s="84">
        <f>VLOOKUP(C223,[1]Insumos!A:D,4,0)</f>
        <v>20000</v>
      </c>
      <c r="G223" s="36">
        <v>1</v>
      </c>
      <c r="H223" s="30">
        <f>+G223*F223</f>
        <v>20000</v>
      </c>
      <c r="I223" s="30">
        <v>0</v>
      </c>
      <c r="J223" s="30">
        <v>0</v>
      </c>
      <c r="K223" s="30">
        <v>0</v>
      </c>
    </row>
    <row r="224" spans="3:11" x14ac:dyDescent="0.2">
      <c r="C224" s="85">
        <v>4.0999999999999996</v>
      </c>
      <c r="D224" s="37" t="str">
        <f>VLOOKUP(C224,[1]Insumos!A:D,2,0)</f>
        <v xml:space="preserve">Impermeabilizante integral </v>
      </c>
      <c r="E224" s="36" t="str">
        <f>VLOOKUP(C224,[1]Insumos!A:D,3,0)</f>
        <v>Kg</v>
      </c>
      <c r="F224" s="84">
        <f>VLOOKUP(C224,[1]Insumos!A:D,4,0)</f>
        <v>17000</v>
      </c>
      <c r="G224" s="36">
        <v>2.25</v>
      </c>
      <c r="H224" s="30">
        <v>0</v>
      </c>
      <c r="I224" s="30">
        <f>+G224*F224</f>
        <v>38250</v>
      </c>
      <c r="J224" s="30">
        <v>0</v>
      </c>
      <c r="K224" s="30">
        <v>0</v>
      </c>
    </row>
    <row r="225" spans="3:11" x14ac:dyDescent="0.2">
      <c r="C225" s="56" t="s">
        <v>67</v>
      </c>
      <c r="D225" s="37" t="str">
        <f>VLOOKUP(C225,[1]Insumos!A:D,2,0)</f>
        <v>Curador para Concreto tipo Antisol blanco</v>
      </c>
      <c r="E225" s="36" t="str">
        <f>VLOOKUP(C225,[1]Insumos!A:D,3,0)</f>
        <v>Kg</v>
      </c>
      <c r="F225" s="84">
        <f>VLOOKUP(C225,[1]Insumos!A:D,4,0)</f>
        <v>11100</v>
      </c>
      <c r="G225" s="36">
        <v>1.05</v>
      </c>
      <c r="H225" s="30">
        <v>0</v>
      </c>
      <c r="I225" s="30">
        <f>+G225*F225</f>
        <v>11655</v>
      </c>
      <c r="J225" s="30">
        <v>0</v>
      </c>
      <c r="K225" s="30">
        <v>0</v>
      </c>
    </row>
    <row r="226" spans="3:11" x14ac:dyDescent="0.2">
      <c r="C226" s="85">
        <v>4.1100000000000003</v>
      </c>
      <c r="D226" s="37" t="str">
        <f>VLOOKUP(C226,[1]Insumos!A:D,2,0)</f>
        <v>Acelerante contreto x 5kg</v>
      </c>
      <c r="E226" s="36" t="str">
        <f>VLOOKUP(C226,[1]Insumos!A:D,3,0)</f>
        <v>un</v>
      </c>
      <c r="F226" s="84">
        <f>VLOOKUP(C226,[1]Insumos!A:D,4,0)</f>
        <v>82300</v>
      </c>
      <c r="G226" s="36">
        <v>1</v>
      </c>
      <c r="H226" s="30">
        <v>0</v>
      </c>
      <c r="I226" s="30">
        <f>+G226*F226</f>
        <v>82300</v>
      </c>
      <c r="J226" s="30">
        <v>0</v>
      </c>
      <c r="K226" s="30">
        <v>0</v>
      </c>
    </row>
    <row r="227" spans="3:11" x14ac:dyDescent="0.2">
      <c r="C227" s="36">
        <v>26.126999999999999</v>
      </c>
      <c r="D227" s="37" t="str">
        <f>VLOOKUP(C227,[1]Insumos!A:D,2,0)</f>
        <v>Acarreo interno</v>
      </c>
      <c r="E227" s="36" t="str">
        <f>VLOOKUP(C227,[1]Insumos!A:D,3,0)</f>
        <v>m3</v>
      </c>
      <c r="F227" s="38">
        <f>VLOOKUP(C227,[1]Insumos!A:D,4,0)</f>
        <v>1700</v>
      </c>
      <c r="G227" s="47">
        <v>0.5</v>
      </c>
      <c r="H227" s="30"/>
      <c r="I227" s="30"/>
      <c r="J227" s="30">
        <f>+G227*F227</f>
        <v>850</v>
      </c>
      <c r="K227" s="30"/>
    </row>
    <row r="228" spans="3:11" x14ac:dyDescent="0.2">
      <c r="C228" s="36"/>
      <c r="D228" s="37" t="str">
        <f>+[1]Personal!A32</f>
        <v>Cuadrilla III (1 of + 1 ay p +  4 ay)</v>
      </c>
      <c r="E228" s="36" t="str">
        <f>+[1]Personal!B32</f>
        <v>hr</v>
      </c>
      <c r="F228" s="38">
        <f>+[1]Personal!C32</f>
        <v>56975</v>
      </c>
      <c r="G228" s="36">
        <v>1.5</v>
      </c>
      <c r="H228" s="30">
        <v>0</v>
      </c>
      <c r="I228" s="30"/>
      <c r="J228" s="30">
        <f>+G228*F228</f>
        <v>85462.5</v>
      </c>
      <c r="K228" s="30"/>
    </row>
    <row r="229" spans="3:11" x14ac:dyDescent="0.2">
      <c r="H229" s="86">
        <f>SUM(H220:H228)</f>
        <v>41247.5</v>
      </c>
      <c r="I229" s="30">
        <f>SUM(I220:I228)</f>
        <v>595986.85000000009</v>
      </c>
      <c r="J229" s="30">
        <f>SUM(J224:J228)</f>
        <v>86312.5</v>
      </c>
      <c r="K229" s="30">
        <f>SUM(K224:K228)</f>
        <v>0</v>
      </c>
    </row>
    <row r="230" spans="3:11" x14ac:dyDescent="0.2">
      <c r="H230" s="55"/>
      <c r="I230" s="55"/>
      <c r="J230" s="55"/>
      <c r="K230" s="55"/>
    </row>
    <row r="231" spans="3:11" x14ac:dyDescent="0.2">
      <c r="H231" s="55"/>
      <c r="I231" s="55"/>
      <c r="J231" s="55"/>
      <c r="K231" s="55"/>
    </row>
    <row r="232" spans="3:11" x14ac:dyDescent="0.2">
      <c r="C232" s="19" t="s">
        <v>8</v>
      </c>
      <c r="D232" s="20" t="s">
        <v>9</v>
      </c>
      <c r="E232" s="19" t="s">
        <v>10</v>
      </c>
      <c r="F232" s="21" t="s">
        <v>11</v>
      </c>
      <c r="H232" s="23" t="s">
        <v>12</v>
      </c>
      <c r="I232" s="23" t="s">
        <v>13</v>
      </c>
      <c r="J232" s="24" t="s">
        <v>14</v>
      </c>
      <c r="K232" s="23" t="s">
        <v>15</v>
      </c>
    </row>
    <row r="233" spans="3:11" ht="38.25" x14ac:dyDescent="0.2">
      <c r="C233" s="26">
        <v>3.9</v>
      </c>
      <c r="D233" s="27" t="s">
        <v>68</v>
      </c>
      <c r="E233" s="28" t="s">
        <v>69</v>
      </c>
      <c r="F233" s="29">
        <f>SUM(H245:K245,0)</f>
        <v>3511735.395</v>
      </c>
      <c r="H233" s="30">
        <f>+H245</f>
        <v>1075.76</v>
      </c>
      <c r="I233" s="30">
        <f t="shared" ref="I233:K233" si="5">+I245</f>
        <v>3189498</v>
      </c>
      <c r="J233" s="30">
        <f t="shared" si="5"/>
        <v>11607.6</v>
      </c>
      <c r="K233" s="30">
        <f t="shared" si="5"/>
        <v>309554.03499999997</v>
      </c>
    </row>
    <row r="234" spans="3:11" x14ac:dyDescent="0.2">
      <c r="C234" s="32" t="s">
        <v>18</v>
      </c>
      <c r="D234" s="33" t="s">
        <v>19</v>
      </c>
      <c r="E234" s="34" t="s">
        <v>10</v>
      </c>
      <c r="F234" s="35" t="s">
        <v>20</v>
      </c>
      <c r="G234" s="46" t="s">
        <v>21</v>
      </c>
      <c r="H234" s="23" t="s">
        <v>12</v>
      </c>
      <c r="I234" s="23" t="s">
        <v>13</v>
      </c>
      <c r="J234" s="24" t="s">
        <v>14</v>
      </c>
      <c r="K234" s="23" t="s">
        <v>15</v>
      </c>
    </row>
    <row r="235" spans="3:11" x14ac:dyDescent="0.2">
      <c r="C235" s="36" t="s">
        <v>28</v>
      </c>
      <c r="D235" s="37" t="str">
        <f>VLOOKUP(C235,[1]Insumos!A:D,2,0)</f>
        <v>Herramienta Menor General</v>
      </c>
      <c r="E235" s="72" t="s">
        <v>29</v>
      </c>
      <c r="F235" s="73">
        <f>+J242</f>
        <v>10757.6</v>
      </c>
      <c r="G235" s="87">
        <v>0.1</v>
      </c>
      <c r="H235" s="30">
        <f>+G235*F235</f>
        <v>1075.76</v>
      </c>
      <c r="I235" s="30">
        <v>0</v>
      </c>
      <c r="J235" s="30">
        <v>0</v>
      </c>
      <c r="K235" s="30">
        <v>0</v>
      </c>
    </row>
    <row r="236" spans="3:11" ht="25.5" x14ac:dyDescent="0.2">
      <c r="C236" s="36">
        <v>25.2</v>
      </c>
      <c r="D236" s="37" t="str">
        <f>VLOOKUP(C236,[1]Insumos!A:D,2,0)</f>
        <v>Válvula de compuerta elástica Ø 4" 100 mm vástago no ascendente</v>
      </c>
      <c r="E236" s="36" t="str">
        <f>VLOOKUP(C236,[1]Insumos!A:D,3,0)</f>
        <v>un</v>
      </c>
      <c r="F236" s="38">
        <f>VLOOKUP(C236,[1]Insumos!A:D,4,0)</f>
        <v>985200</v>
      </c>
      <c r="G236" s="36">
        <v>1</v>
      </c>
      <c r="H236" s="30"/>
      <c r="I236" s="30">
        <f>+G236*F236</f>
        <v>985200</v>
      </c>
      <c r="J236" s="30"/>
      <c r="K236" s="30"/>
    </row>
    <row r="237" spans="3:11" x14ac:dyDescent="0.2">
      <c r="C237" s="36">
        <v>25.1</v>
      </c>
      <c r="D237" s="37" t="str">
        <f>VLOOKUP(C237,[1]Insumos!A:D,2,0)</f>
        <v>Tee reducida 200 mm x 100 mm (8"x4")</v>
      </c>
      <c r="E237" s="36" t="str">
        <f>VLOOKUP(C237,[1]Insumos!A:D,3,0)</f>
        <v>un</v>
      </c>
      <c r="F237" s="38">
        <f>VLOOKUP(C237,[1]Insumos!A:D,4,0)</f>
        <v>1295732</v>
      </c>
      <c r="G237" s="36">
        <v>1</v>
      </c>
      <c r="H237" s="30"/>
      <c r="I237" s="30">
        <f>+G237*F237</f>
        <v>1295732</v>
      </c>
      <c r="J237" s="30"/>
      <c r="K237" s="30"/>
    </row>
    <row r="238" spans="3:11" x14ac:dyDescent="0.2">
      <c r="C238" s="36">
        <v>25.3</v>
      </c>
      <c r="D238" s="37" t="str">
        <f>VLOOKUP(C238,[1]Insumos!A:D,2,0)</f>
        <v>Portaflanche PEAD PE 100 PN 16 200 mm (8")</v>
      </c>
      <c r="E238" s="36" t="str">
        <f>VLOOKUP(C238,[1]Insumos!A:D,3,0)</f>
        <v>un</v>
      </c>
      <c r="F238" s="38">
        <f>VLOOKUP(C238,[1]Insumos!A:D,4,0)</f>
        <v>155628</v>
      </c>
      <c r="G238" s="36">
        <v>2</v>
      </c>
      <c r="H238" s="30"/>
      <c r="I238" s="30">
        <f>+G238*F238</f>
        <v>311256</v>
      </c>
      <c r="J238" s="30"/>
      <c r="K238" s="30"/>
    </row>
    <row r="239" spans="3:11" x14ac:dyDescent="0.2">
      <c r="C239" s="36">
        <v>25.4</v>
      </c>
      <c r="D239" s="37" t="str">
        <f>VLOOKUP(C239,[1]Insumos!A:D,2,0)</f>
        <v>Brida loca HD 8" 200 mm</v>
      </c>
      <c r="E239" s="36" t="str">
        <f>VLOOKUP(C239,[1]Insumos!A:D,3,0)</f>
        <v>un</v>
      </c>
      <c r="F239" s="38">
        <f>VLOOKUP(C239,[1]Insumos!A:D,4,0)</f>
        <v>133280</v>
      </c>
      <c r="G239" s="36">
        <v>2</v>
      </c>
      <c r="H239" s="30"/>
      <c r="I239" s="30">
        <f>+G239*F239</f>
        <v>266560</v>
      </c>
      <c r="J239" s="30"/>
      <c r="K239" s="30"/>
    </row>
    <row r="240" spans="3:11" x14ac:dyDescent="0.2">
      <c r="C240" s="36">
        <v>20.6</v>
      </c>
      <c r="D240" s="37" t="str">
        <f>VLOOKUP(C240,[1]Insumos!A:D,2,0)</f>
        <v>Termofusión Punto</v>
      </c>
      <c r="E240" s="36" t="str">
        <f>VLOOKUP(C240,[1]Insumos!A:D,3,0)</f>
        <v>un</v>
      </c>
      <c r="F240" s="38">
        <f>VLOOKUP(C240,[1]Insumos!A:D,4,0)</f>
        <v>152567</v>
      </c>
      <c r="G240" s="36">
        <v>2</v>
      </c>
      <c r="H240" s="30"/>
      <c r="I240" s="30"/>
      <c r="J240" s="30"/>
      <c r="K240" s="30">
        <f>+F240*G240</f>
        <v>305134</v>
      </c>
    </row>
    <row r="241" spans="3:11" x14ac:dyDescent="0.2">
      <c r="C241" s="36">
        <v>25.5</v>
      </c>
      <c r="D241" s="37" t="str">
        <f>VLOOKUP(C241,[1]Insumos!A:D,2,0)</f>
        <v>Juego de tornillería y empaques Delta mks</v>
      </c>
      <c r="E241" s="36" t="str">
        <f>VLOOKUP(C241,[1]Insumos!A:D,3,0)</f>
        <v xml:space="preserve">un </v>
      </c>
      <c r="F241" s="38">
        <f>VLOOKUP(C241,[1]Insumos!A:D,4,0)</f>
        <v>110250</v>
      </c>
      <c r="G241" s="36">
        <v>3</v>
      </c>
      <c r="H241" s="30"/>
      <c r="I241" s="30">
        <f>+G241*F241</f>
        <v>330750</v>
      </c>
      <c r="J241" s="30"/>
      <c r="K241" s="30"/>
    </row>
    <row r="242" spans="3:11" x14ac:dyDescent="0.2">
      <c r="D242" s="37" t="str">
        <f>+[1]Personal!A30</f>
        <v>Cuadrilla II (1 of + 2 ay) Instalación tubería y accesorios</v>
      </c>
      <c r="E242" s="88" t="str">
        <f>+[1]Personal!B30</f>
        <v>hr</v>
      </c>
      <c r="F242" s="88">
        <f>+[1]Personal!C30</f>
        <v>26894</v>
      </c>
      <c r="G242" s="36">
        <v>0.4</v>
      </c>
      <c r="H242" s="30"/>
      <c r="I242" s="30"/>
      <c r="J242" s="30">
        <f>+F242*G242</f>
        <v>10757.6</v>
      </c>
      <c r="K242" s="30"/>
    </row>
    <row r="243" spans="3:11" x14ac:dyDescent="0.2">
      <c r="C243" s="56" t="s">
        <v>24</v>
      </c>
      <c r="D243" s="37" t="str">
        <f>VLOOKUP(C243,[1]Insumos!A:D,2,0)</f>
        <v>Transporte Camioneta hasta 1.5 Toneladas</v>
      </c>
      <c r="E243" s="36" t="str">
        <f>VLOOKUP(C243,[1]Insumos!A:D,3,0)</f>
        <v>Día</v>
      </c>
      <c r="F243" s="38">
        <f>VLOOKUP(C243,[1]Insumos!A:D,4,0)</f>
        <v>147334.5</v>
      </c>
      <c r="G243" s="47">
        <v>0.03</v>
      </c>
      <c r="H243" s="30"/>
      <c r="I243" s="30"/>
      <c r="J243" s="30"/>
      <c r="K243" s="30">
        <f>+G243*F243</f>
        <v>4420.0349999999999</v>
      </c>
    </row>
    <row r="244" spans="3:11" x14ac:dyDescent="0.2">
      <c r="C244" s="36">
        <v>26.126999999999999</v>
      </c>
      <c r="D244" s="37" t="str">
        <f>VLOOKUP(C244,[1]Insumos!A:D,2,0)</f>
        <v>Acarreo interno</v>
      </c>
      <c r="E244" s="36" t="str">
        <f>VLOOKUP(C244,[1]Insumos!A:D,3,0)</f>
        <v>m3</v>
      </c>
      <c r="F244" s="38">
        <f>VLOOKUP(C244,[1]Insumos!A:D,4,0)</f>
        <v>1700</v>
      </c>
      <c r="G244" s="47">
        <v>0.5</v>
      </c>
      <c r="H244" s="30"/>
      <c r="I244" s="30"/>
      <c r="J244" s="30">
        <f>+G244*F244</f>
        <v>850</v>
      </c>
      <c r="K244" s="30"/>
    </row>
    <row r="245" spans="3:11" x14ac:dyDescent="0.2">
      <c r="D245" s="43"/>
      <c r="E245" s="43"/>
      <c r="F245" s="43"/>
      <c r="G245" s="44"/>
      <c r="H245" s="86">
        <f>SUM(H234:H242)</f>
        <v>1075.76</v>
      </c>
      <c r="I245" s="86">
        <f t="shared" ref="I245" si="6">SUM(I234:I242)</f>
        <v>3189498</v>
      </c>
      <c r="J245" s="86">
        <f>SUM(J234:J244)</f>
        <v>11607.6</v>
      </c>
      <c r="K245" s="86">
        <f>SUM(K234:K243)</f>
        <v>309554.03499999997</v>
      </c>
    </row>
    <row r="246" spans="3:11" x14ac:dyDescent="0.2">
      <c r="D246" s="43"/>
      <c r="E246" s="43"/>
      <c r="F246" s="43"/>
      <c r="G246" s="44"/>
      <c r="H246" s="55"/>
      <c r="I246" s="55"/>
      <c r="J246" s="55"/>
      <c r="K246" s="55"/>
    </row>
    <row r="247" spans="3:11" x14ac:dyDescent="0.2">
      <c r="D247" s="43"/>
      <c r="E247" s="43"/>
      <c r="F247" s="43"/>
      <c r="G247" s="44"/>
      <c r="H247" s="55"/>
      <c r="I247" s="55"/>
      <c r="J247" s="55"/>
      <c r="K247" s="55"/>
    </row>
    <row r="248" spans="3:11" x14ac:dyDescent="0.2">
      <c r="C248" s="19" t="s">
        <v>8</v>
      </c>
      <c r="D248" s="20" t="s">
        <v>9</v>
      </c>
      <c r="E248" s="19" t="s">
        <v>10</v>
      </c>
      <c r="F248" s="21" t="s">
        <v>11</v>
      </c>
      <c r="H248" s="23" t="s">
        <v>12</v>
      </c>
      <c r="I248" s="23" t="s">
        <v>13</v>
      </c>
      <c r="J248" s="24" t="s">
        <v>14</v>
      </c>
      <c r="K248" s="23" t="s">
        <v>15</v>
      </c>
    </row>
    <row r="249" spans="3:11" ht="38.25" x14ac:dyDescent="0.2">
      <c r="C249" s="89" t="s">
        <v>70</v>
      </c>
      <c r="D249" s="43" t="s">
        <v>71</v>
      </c>
      <c r="E249" s="90" t="s">
        <v>69</v>
      </c>
      <c r="F249" s="29">
        <f>SUM(H260:K260,0)</f>
        <v>899781.53500000003</v>
      </c>
      <c r="G249" s="44"/>
      <c r="H249" s="30">
        <f>+H260</f>
        <v>23198.7</v>
      </c>
      <c r="I249" s="30">
        <f t="shared" ref="I249:K249" si="7">+I260</f>
        <v>790630.8</v>
      </c>
      <c r="J249" s="30">
        <f t="shared" si="7"/>
        <v>81532</v>
      </c>
      <c r="K249" s="30">
        <f t="shared" si="7"/>
        <v>4420.0349999999999</v>
      </c>
    </row>
    <row r="250" spans="3:11" x14ac:dyDescent="0.2">
      <c r="C250" s="32" t="s">
        <v>18</v>
      </c>
      <c r="D250" s="33" t="s">
        <v>19</v>
      </c>
      <c r="E250" s="34" t="s">
        <v>10</v>
      </c>
      <c r="F250" s="35" t="s">
        <v>20</v>
      </c>
      <c r="G250" s="46" t="s">
        <v>21</v>
      </c>
      <c r="H250" s="23" t="s">
        <v>12</v>
      </c>
      <c r="I250" s="23" t="s">
        <v>13</v>
      </c>
      <c r="J250" s="24" t="s">
        <v>14</v>
      </c>
      <c r="K250" s="23" t="s">
        <v>15</v>
      </c>
    </row>
    <row r="251" spans="3:11" x14ac:dyDescent="0.2">
      <c r="C251" s="36" t="s">
        <v>28</v>
      </c>
      <c r="D251" s="37" t="str">
        <f>VLOOKUP(C251,[1]Insumos!A:D,2,0)</f>
        <v>Herramienta Menor General</v>
      </c>
      <c r="E251" s="77" t="s">
        <v>29</v>
      </c>
      <c r="F251" s="91">
        <f>+J259</f>
        <v>80682</v>
      </c>
      <c r="G251" s="87">
        <v>0.1</v>
      </c>
      <c r="H251" s="30">
        <f>+G251*F251</f>
        <v>8068.2000000000007</v>
      </c>
      <c r="I251" s="30">
        <v>0</v>
      </c>
      <c r="J251" s="30">
        <v>0</v>
      </c>
      <c r="K251" s="30">
        <v>0</v>
      </c>
    </row>
    <row r="252" spans="3:11" x14ac:dyDescent="0.2">
      <c r="C252" s="56" t="s">
        <v>57</v>
      </c>
      <c r="D252" s="37" t="str">
        <f>VLOOKUP(C252,[1]Insumos!A:D,2,0)</f>
        <v>Alquiler Vibrador Eléctrico</v>
      </c>
      <c r="E252" s="36" t="str">
        <f>VLOOKUP(C252,[1]Insumos!A:D,3,0)</f>
        <v>Día</v>
      </c>
      <c r="F252" s="84">
        <f>VLOOKUP(C252,[1]Insumos!A:D,4,0)</f>
        <v>50805</v>
      </c>
      <c r="G252" s="36">
        <v>0.1</v>
      </c>
      <c r="H252" s="30">
        <f>+G252*F252</f>
        <v>5080.5</v>
      </c>
      <c r="I252" s="30">
        <v>0</v>
      </c>
      <c r="J252" s="30">
        <v>0</v>
      </c>
      <c r="K252" s="30">
        <v>0</v>
      </c>
    </row>
    <row r="253" spans="3:11" x14ac:dyDescent="0.2">
      <c r="C253" s="56">
        <v>28.2</v>
      </c>
      <c r="D253" s="92" t="str">
        <f>VLOOKUP(C253,[1]Insumos!A:D,2,0)</f>
        <v>Concreto  premezclado Clase II (21 Mpa)  Producido en Obra</v>
      </c>
      <c r="E253" s="36" t="str">
        <f>VLOOKUP(C253,[1]Insumos!A:D,3,0)</f>
        <v>m3</v>
      </c>
      <c r="F253" s="84">
        <f>VLOOKUP(C253,[1]Insumos!A:D,4,0)</f>
        <v>362560</v>
      </c>
      <c r="G253" s="36">
        <v>1.53</v>
      </c>
      <c r="H253" s="30"/>
      <c r="I253" s="30">
        <f>+G253*F253</f>
        <v>554716.80000000005</v>
      </c>
      <c r="J253" s="30"/>
      <c r="K253" s="30"/>
    </row>
    <row r="254" spans="3:11" x14ac:dyDescent="0.2">
      <c r="C254" s="56" t="s">
        <v>72</v>
      </c>
      <c r="D254" s="92" t="str">
        <f>VLOOKUP(C254,[1]Insumos!A:D,2,0)</f>
        <v>Formaleta en madera para para cámara cuadrada</v>
      </c>
      <c r="E254" s="36" t="str">
        <f>VLOOKUP(C254,[1]Insumos!A:D,3,0)</f>
        <v>Día</v>
      </c>
      <c r="F254" s="84">
        <f>VLOOKUP(C254,[1]Insumos!A:D,4,0)</f>
        <v>10050</v>
      </c>
      <c r="G254" s="36">
        <v>1</v>
      </c>
      <c r="H254" s="30">
        <f>+G254*F254</f>
        <v>10050</v>
      </c>
      <c r="I254" s="30"/>
      <c r="J254" s="30"/>
      <c r="K254" s="30"/>
    </row>
    <row r="255" spans="3:11" x14ac:dyDescent="0.2">
      <c r="C255" s="56">
        <v>6.14</v>
      </c>
      <c r="D255" s="92" t="str">
        <f>VLOOKUP(C255,[1]Insumos!A:D,2,0)</f>
        <v>Malla Electrosoldada tipo D 131 (15x15 cm x 5 m.m.)</v>
      </c>
      <c r="E255" s="36" t="str">
        <f>VLOOKUP(C255,[1]Insumos!A:D,3,0)</f>
        <v>m2</v>
      </c>
      <c r="F255" s="84">
        <f>VLOOKUP(C255,[1]Insumos!A:D,4,0)</f>
        <v>12500</v>
      </c>
      <c r="G255" s="36">
        <v>10.199999999999999</v>
      </c>
      <c r="H255" s="30"/>
      <c r="I255" s="30">
        <f>+G255*F255</f>
        <v>127499.99999999999</v>
      </c>
      <c r="J255" s="30"/>
      <c r="K255" s="30"/>
    </row>
    <row r="256" spans="3:11" x14ac:dyDescent="0.2">
      <c r="C256" s="56" t="s">
        <v>73</v>
      </c>
      <c r="D256" s="92" t="str">
        <f>VLOOKUP(C256,[1]Insumos!A:D,2,0)</f>
        <v>Tubería PVC sanitaria 4"</v>
      </c>
      <c r="E256" s="36" t="str">
        <f>VLOOKUP(C256,[1]Insumos!A:D,3,0)</f>
        <v>ml</v>
      </c>
      <c r="F256" s="84">
        <f>VLOOKUP(C256,[1]Insumos!A:D,4,0)</f>
        <v>18069</v>
      </c>
      <c r="G256" s="36">
        <v>6</v>
      </c>
      <c r="H256" s="30"/>
      <c r="I256" s="30">
        <f>+G256*F256</f>
        <v>108414</v>
      </c>
      <c r="J256" s="30"/>
      <c r="K256" s="30"/>
    </row>
    <row r="257" spans="3:11" x14ac:dyDescent="0.2">
      <c r="C257" s="56" t="s">
        <v>24</v>
      </c>
      <c r="D257" s="37" t="str">
        <f>VLOOKUP(C257,[1]Insumos!A:D,2,0)</f>
        <v>Transporte Camioneta hasta 1.5 Toneladas</v>
      </c>
      <c r="E257" s="36" t="str">
        <f>VLOOKUP(C257,[1]Insumos!A:D,3,0)</f>
        <v>Día</v>
      </c>
      <c r="F257" s="38">
        <f>VLOOKUP(C257,[1]Insumos!A:D,4,0)</f>
        <v>147334.5</v>
      </c>
      <c r="G257" s="47">
        <v>0.03</v>
      </c>
      <c r="H257" s="30"/>
      <c r="I257" s="30"/>
      <c r="J257" s="30"/>
      <c r="K257" s="30">
        <f>+G257*F257</f>
        <v>4420.0349999999999</v>
      </c>
    </row>
    <row r="258" spans="3:11" x14ac:dyDescent="0.2">
      <c r="C258" s="36">
        <v>26.126999999999999</v>
      </c>
      <c r="D258" s="37" t="str">
        <f>VLOOKUP(C258,[1]Insumos!A:D,2,0)</f>
        <v>Acarreo interno</v>
      </c>
      <c r="E258" s="36" t="str">
        <f>VLOOKUP(C258,[1]Insumos!A:D,3,0)</f>
        <v>m3</v>
      </c>
      <c r="F258" s="38">
        <f>VLOOKUP(C258,[1]Insumos!A:D,4,0)</f>
        <v>1700</v>
      </c>
      <c r="G258" s="47">
        <v>0.5</v>
      </c>
      <c r="H258" s="30"/>
      <c r="I258" s="30"/>
      <c r="J258" s="30">
        <f>+G258*F258</f>
        <v>850</v>
      </c>
      <c r="K258" s="30"/>
    </row>
    <row r="259" spans="3:11" x14ac:dyDescent="0.2">
      <c r="C259" s="57"/>
      <c r="D259" s="37" t="str">
        <f>+[1]Personal!A30</f>
        <v>Cuadrilla II (1 of + 2 ay) Instalación tubería y accesorios</v>
      </c>
      <c r="E259" s="37" t="str">
        <f>+[1]Personal!B30</f>
        <v>hr</v>
      </c>
      <c r="F259" s="93">
        <f>+[1]Personal!C30</f>
        <v>26894</v>
      </c>
      <c r="G259" s="36">
        <v>3</v>
      </c>
      <c r="H259" s="30"/>
      <c r="I259" s="30"/>
      <c r="J259" s="30">
        <f>+F259*G259</f>
        <v>80682</v>
      </c>
      <c r="K259" s="30"/>
    </row>
    <row r="260" spans="3:11" x14ac:dyDescent="0.2">
      <c r="C260" s="57"/>
      <c r="D260" s="43"/>
      <c r="E260" s="44"/>
      <c r="F260" s="45"/>
      <c r="G260" s="44"/>
      <c r="H260" s="86">
        <f>SUM(H250:H259)</f>
        <v>23198.7</v>
      </c>
      <c r="I260" s="86">
        <f>SUM(I250:I259)</f>
        <v>790630.8</v>
      </c>
      <c r="J260" s="86">
        <f>SUM(J250:J259)</f>
        <v>81532</v>
      </c>
      <c r="K260" s="86">
        <f>SUM(K250:K259)</f>
        <v>4420.0349999999999</v>
      </c>
    </row>
    <row r="261" spans="3:11" x14ac:dyDescent="0.2">
      <c r="C261" s="57"/>
      <c r="D261" s="43"/>
      <c r="E261" s="44"/>
      <c r="F261" s="45"/>
      <c r="G261" s="44"/>
      <c r="H261" s="55"/>
      <c r="I261" s="55"/>
      <c r="J261" s="55"/>
      <c r="K261" s="55"/>
    </row>
    <row r="262" spans="3:11" x14ac:dyDescent="0.2">
      <c r="C262" s="19" t="s">
        <v>8</v>
      </c>
      <c r="D262" s="20" t="s">
        <v>9</v>
      </c>
      <c r="E262" s="19" t="s">
        <v>10</v>
      </c>
      <c r="F262" s="21" t="s">
        <v>11</v>
      </c>
      <c r="H262" s="23" t="s">
        <v>12</v>
      </c>
      <c r="I262" s="23" t="s">
        <v>13</v>
      </c>
      <c r="J262" s="24" t="s">
        <v>14</v>
      </c>
      <c r="K262" s="23" t="s">
        <v>15</v>
      </c>
    </row>
    <row r="263" spans="3:11" ht="14.25" x14ac:dyDescent="0.2">
      <c r="C263" s="89" t="s">
        <v>74</v>
      </c>
      <c r="D263" s="43" t="s">
        <v>75</v>
      </c>
      <c r="E263" s="90" t="s">
        <v>76</v>
      </c>
      <c r="F263" s="29">
        <f>SUM(H263:K263,0)</f>
        <v>88163.200000000012</v>
      </c>
      <c r="G263" s="44"/>
      <c r="H263" s="30">
        <f>+H269</f>
        <v>55040.4</v>
      </c>
      <c r="I263" s="30">
        <f>+I269</f>
        <v>0</v>
      </c>
      <c r="J263" s="30">
        <f>+J269</f>
        <v>33122.800000000003</v>
      </c>
      <c r="K263" s="30">
        <f>+K269</f>
        <v>0</v>
      </c>
    </row>
    <row r="264" spans="3:11" x14ac:dyDescent="0.2">
      <c r="C264" s="32" t="s">
        <v>18</v>
      </c>
      <c r="D264" s="33" t="s">
        <v>19</v>
      </c>
      <c r="E264" s="34" t="s">
        <v>10</v>
      </c>
      <c r="F264" s="35" t="s">
        <v>20</v>
      </c>
      <c r="G264" s="46" t="s">
        <v>21</v>
      </c>
      <c r="H264" s="23" t="s">
        <v>12</v>
      </c>
      <c r="I264" s="23" t="s">
        <v>13</v>
      </c>
      <c r="J264" s="24" t="s">
        <v>14</v>
      </c>
      <c r="K264" s="23" t="s">
        <v>15</v>
      </c>
    </row>
    <row r="265" spans="3:11" x14ac:dyDescent="0.2">
      <c r="C265" s="36" t="s">
        <v>28</v>
      </c>
      <c r="D265" s="37" t="str">
        <f>VLOOKUP(C265,[1]Insumos!A:D,2,0)</f>
        <v>Herramienta Menor General</v>
      </c>
      <c r="E265" s="77" t="s">
        <v>29</v>
      </c>
      <c r="F265" s="91">
        <f>+J297</f>
        <v>14404</v>
      </c>
      <c r="G265" s="87">
        <v>0.1</v>
      </c>
      <c r="H265" s="30">
        <f>+G265*F265</f>
        <v>1440.4</v>
      </c>
      <c r="I265" s="30">
        <v>0</v>
      </c>
      <c r="J265" s="30">
        <v>0</v>
      </c>
      <c r="K265" s="30">
        <v>0</v>
      </c>
    </row>
    <row r="266" spans="3:11" x14ac:dyDescent="0.2">
      <c r="C266" s="56">
        <v>11.28</v>
      </c>
      <c r="D266" s="92" t="str">
        <f>VLOOKUP(C266,[1]Insumos!A:D,2,0)</f>
        <v>Compresor 1 martillo</v>
      </c>
      <c r="E266" s="36" t="str">
        <f>VLOOKUP(C266,[1]Insumos!A:D,3,0)</f>
        <v>hr</v>
      </c>
      <c r="F266" s="84">
        <f>VLOOKUP(C266,[1]Insumos!A:D,4,0)</f>
        <v>53600</v>
      </c>
      <c r="G266" s="44">
        <v>1</v>
      </c>
      <c r="H266" s="30">
        <f>+G266*F266</f>
        <v>53600</v>
      </c>
      <c r="I266" s="30">
        <v>0</v>
      </c>
      <c r="J266" s="30">
        <v>0</v>
      </c>
      <c r="K266" s="55"/>
    </row>
    <row r="267" spans="3:11" x14ac:dyDescent="0.2">
      <c r="C267" s="36">
        <v>26.126999999999999</v>
      </c>
      <c r="D267" s="37" t="str">
        <f>VLOOKUP(C267,[1]Insumos!A:D,2,0)</f>
        <v>Acarreo interno</v>
      </c>
      <c r="E267" s="36" t="str">
        <f>VLOOKUP(C267,[1]Insumos!A:D,3,0)</f>
        <v>m3</v>
      </c>
      <c r="F267" s="38">
        <f>VLOOKUP(C267,[1]Insumos!A:D,4,0)</f>
        <v>1700</v>
      </c>
      <c r="G267" s="47">
        <v>0.5</v>
      </c>
      <c r="H267" s="30"/>
      <c r="I267" s="30"/>
      <c r="J267" s="30">
        <f>+G267*F267</f>
        <v>850</v>
      </c>
      <c r="K267" s="30"/>
    </row>
    <row r="268" spans="3:11" x14ac:dyDescent="0.2">
      <c r="C268" s="56"/>
      <c r="D268" s="37" t="str">
        <f>+[1]Personal!A30</f>
        <v>Cuadrilla II (1 of + 2 ay) Instalación tubería y accesorios</v>
      </c>
      <c r="E268" s="37" t="str">
        <f>+[1]Personal!B30</f>
        <v>hr</v>
      </c>
      <c r="F268" s="94">
        <f>+[1]Personal!C30</f>
        <v>26894</v>
      </c>
      <c r="G268" s="36">
        <v>1.2</v>
      </c>
      <c r="H268" s="30">
        <v>0</v>
      </c>
      <c r="I268" s="30">
        <v>0</v>
      </c>
      <c r="J268" s="30">
        <f>+F268*G268</f>
        <v>32272.799999999999</v>
      </c>
      <c r="K268" s="30"/>
    </row>
    <row r="269" spans="3:11" x14ac:dyDescent="0.2">
      <c r="C269" s="57"/>
      <c r="D269" s="43"/>
      <c r="E269" s="43"/>
      <c r="F269" s="43"/>
      <c r="G269" s="44"/>
      <c r="H269" s="86">
        <f>SUM(H265:H268)</f>
        <v>55040.4</v>
      </c>
      <c r="I269" s="86">
        <f>SUM(I265:I268)</f>
        <v>0</v>
      </c>
      <c r="J269" s="86">
        <f>SUM(J265:J268)</f>
        <v>33122.800000000003</v>
      </c>
      <c r="K269" s="86">
        <f>SUM(K265:K268)</f>
        <v>0</v>
      </c>
    </row>
    <row r="270" spans="3:11" x14ac:dyDescent="0.2">
      <c r="C270" s="57"/>
      <c r="D270" s="43"/>
      <c r="E270" s="44"/>
      <c r="F270" s="45"/>
      <c r="G270" s="44"/>
      <c r="H270" s="55"/>
      <c r="I270" s="55"/>
      <c r="J270" s="55"/>
      <c r="K270" s="55"/>
    </row>
    <row r="271" spans="3:11" x14ac:dyDescent="0.2">
      <c r="C271" s="57"/>
      <c r="D271" s="43"/>
      <c r="E271" s="44"/>
      <c r="F271" s="45"/>
      <c r="G271" s="44"/>
      <c r="H271" s="55"/>
      <c r="I271" s="55"/>
      <c r="J271" s="55"/>
      <c r="K271" s="55"/>
    </row>
    <row r="272" spans="3:11" x14ac:dyDescent="0.2">
      <c r="C272" s="19" t="s">
        <v>8</v>
      </c>
      <c r="D272" s="20" t="s">
        <v>9</v>
      </c>
      <c r="E272" s="19" t="s">
        <v>10</v>
      </c>
      <c r="F272" s="21" t="s">
        <v>11</v>
      </c>
      <c r="H272" s="23" t="s">
        <v>12</v>
      </c>
      <c r="I272" s="23" t="s">
        <v>13</v>
      </c>
      <c r="J272" s="24" t="s">
        <v>14</v>
      </c>
      <c r="K272" s="23" t="s">
        <v>15</v>
      </c>
    </row>
    <row r="273" spans="3:12" ht="25.5" x14ac:dyDescent="0.2">
      <c r="C273" s="89" t="s">
        <v>77</v>
      </c>
      <c r="D273" s="43" t="s">
        <v>78</v>
      </c>
      <c r="E273" s="90" t="s">
        <v>76</v>
      </c>
      <c r="F273" s="29">
        <f>SUM(H273:K273,0)</f>
        <v>637475.45000000007</v>
      </c>
      <c r="G273" s="44"/>
      <c r="H273" s="30">
        <f>+H282</f>
        <v>49654.65</v>
      </c>
      <c r="I273" s="30">
        <f>+I282</f>
        <v>473020.80000000005</v>
      </c>
      <c r="J273" s="30">
        <f>+J282</f>
        <v>114800</v>
      </c>
      <c r="K273" s="30">
        <f>+K293</f>
        <v>0</v>
      </c>
    </row>
    <row r="274" spans="3:12" x14ac:dyDescent="0.2">
      <c r="C274" s="32" t="s">
        <v>18</v>
      </c>
      <c r="D274" s="33" t="s">
        <v>19</v>
      </c>
      <c r="E274" s="34" t="s">
        <v>10</v>
      </c>
      <c r="F274" s="35" t="s">
        <v>20</v>
      </c>
      <c r="G274" s="46" t="s">
        <v>21</v>
      </c>
      <c r="H274" s="23" t="s">
        <v>12</v>
      </c>
      <c r="I274" s="23" t="s">
        <v>13</v>
      </c>
      <c r="J274" s="24" t="s">
        <v>14</v>
      </c>
      <c r="K274" s="23" t="s">
        <v>15</v>
      </c>
    </row>
    <row r="275" spans="3:12" x14ac:dyDescent="0.2">
      <c r="C275" s="36" t="s">
        <v>28</v>
      </c>
      <c r="D275" s="37" t="str">
        <f>VLOOKUP(C275,[1]Insumos!A:D,2,0)</f>
        <v>Herramienta Menor General</v>
      </c>
      <c r="E275" s="77" t="s">
        <v>29</v>
      </c>
      <c r="F275" s="91">
        <f>+J280</f>
        <v>113950</v>
      </c>
      <c r="G275" s="87">
        <v>0.1</v>
      </c>
      <c r="H275" s="30">
        <f>+G275*F275</f>
        <v>11395</v>
      </c>
      <c r="I275" s="30">
        <v>0</v>
      </c>
      <c r="J275" s="30">
        <v>0</v>
      </c>
      <c r="K275" s="30">
        <v>0</v>
      </c>
    </row>
    <row r="276" spans="3:12" x14ac:dyDescent="0.2">
      <c r="C276" s="81">
        <v>28.3</v>
      </c>
      <c r="D276" s="92" t="str">
        <f>VLOOKUP(C276,[1]Insumos!A:D,2,0)</f>
        <v xml:space="preserve">Concreto hidráulico para pavimento MR 42 KG/CM2 </v>
      </c>
      <c r="E276" s="36" t="str">
        <f>VLOOKUP(C276,[1]Insumos!A:D,3,0)</f>
        <v>m3</v>
      </c>
      <c r="F276" s="84">
        <f>VLOOKUP(C276,[1]Insumos!A:D,4,0)</f>
        <v>439396</v>
      </c>
      <c r="G276" s="36">
        <v>1.05</v>
      </c>
      <c r="H276" s="30"/>
      <c r="I276" s="30">
        <f>+G276*F276</f>
        <v>461365.80000000005</v>
      </c>
      <c r="J276" s="30"/>
      <c r="K276" s="30"/>
    </row>
    <row r="277" spans="3:12" x14ac:dyDescent="0.2">
      <c r="C277" s="56" t="s">
        <v>57</v>
      </c>
      <c r="D277" s="92" t="str">
        <f>VLOOKUP(C277,[1]Insumos!A:D,2,0)</f>
        <v>Alquiler Vibrador Eléctrico</v>
      </c>
      <c r="E277" s="36" t="str">
        <f>VLOOKUP(C277,[1]Insumos!A:D,3,0)</f>
        <v>Día</v>
      </c>
      <c r="F277" s="84">
        <f>VLOOKUP(C277,[1]Insumos!A:D,4,0)</f>
        <v>50805</v>
      </c>
      <c r="G277" s="36">
        <v>0.13</v>
      </c>
      <c r="H277" s="30">
        <f t="shared" ref="H277:H279" si="8">+G277*F277</f>
        <v>6604.6500000000005</v>
      </c>
      <c r="I277" s="30"/>
      <c r="J277" s="30"/>
      <c r="K277" s="30"/>
    </row>
    <row r="278" spans="3:12" ht="25.5" x14ac:dyDescent="0.2">
      <c r="C278" s="57">
        <v>11.27</v>
      </c>
      <c r="D278" s="92" t="str">
        <f>VLOOKUP(C278,[1]Insumos!A:D,2,0)</f>
        <v>Alquiler formaleta metálica para vaciado y armado de estructuras</v>
      </c>
      <c r="E278" s="36" t="str">
        <f>VLOOKUP(C278,[1]Insumos!A:D,3,0)</f>
        <v>Día</v>
      </c>
      <c r="F278" s="84">
        <f>VLOOKUP(C278,[1]Insumos!A:D,4,0)</f>
        <v>20000</v>
      </c>
      <c r="G278" s="36">
        <v>1</v>
      </c>
      <c r="H278" s="30">
        <f t="shared" si="8"/>
        <v>20000</v>
      </c>
      <c r="I278" s="30"/>
      <c r="J278" s="30"/>
      <c r="K278" s="30"/>
    </row>
    <row r="279" spans="3:12" x14ac:dyDescent="0.2">
      <c r="C279" s="56" t="s">
        <v>67</v>
      </c>
      <c r="D279" s="92" t="str">
        <f>VLOOKUP(C279,[1]Insumos!A:D,2,0)</f>
        <v>Curador para Concreto tipo Antisol blanco</v>
      </c>
      <c r="E279" s="36" t="str">
        <f>VLOOKUP(C279,[1]Insumos!A:D,3,0)</f>
        <v>Kg</v>
      </c>
      <c r="F279" s="84">
        <f>VLOOKUP(C279,[1]Insumos!A:D,4,0)</f>
        <v>11100</v>
      </c>
      <c r="G279" s="36">
        <v>1.05</v>
      </c>
      <c r="H279" s="30">
        <f t="shared" si="8"/>
        <v>11655</v>
      </c>
      <c r="I279" s="30">
        <f>+G279*F279</f>
        <v>11655</v>
      </c>
      <c r="J279" s="30"/>
      <c r="K279" s="30"/>
    </row>
    <row r="280" spans="3:12" x14ac:dyDescent="0.2">
      <c r="C280" s="57"/>
      <c r="D280" s="37" t="str">
        <f>+[1]Personal!A32</f>
        <v>Cuadrilla III (1 of + 1 ay p +  4 ay)</v>
      </c>
      <c r="E280" s="37" t="str">
        <f>+[1]Personal!B32</f>
        <v>hr</v>
      </c>
      <c r="F280" s="93">
        <f>+[1]Personal!C32</f>
        <v>56975</v>
      </c>
      <c r="G280" s="36">
        <v>2</v>
      </c>
      <c r="H280" s="70"/>
      <c r="I280" s="30"/>
      <c r="J280" s="30">
        <f>+F280*G280</f>
        <v>113950</v>
      </c>
      <c r="K280" s="30"/>
    </row>
    <row r="281" spans="3:12" x14ac:dyDescent="0.2">
      <c r="C281" s="36">
        <v>26.126999999999999</v>
      </c>
      <c r="D281" s="37" t="str">
        <f>VLOOKUP(C281,[1]Insumos!A:D,2,0)</f>
        <v>Acarreo interno</v>
      </c>
      <c r="E281" s="36" t="str">
        <f>VLOOKUP(C281,[1]Insumos!A:D,3,0)</f>
        <v>m3</v>
      </c>
      <c r="F281" s="38">
        <f>VLOOKUP(C281,[1]Insumos!A:D,4,0)</f>
        <v>1700</v>
      </c>
      <c r="G281" s="47">
        <v>0.5</v>
      </c>
      <c r="H281" s="30"/>
      <c r="I281" s="30"/>
      <c r="J281" s="30">
        <f>+G281*F281</f>
        <v>850</v>
      </c>
      <c r="K281" s="30"/>
    </row>
    <row r="282" spans="3:12" x14ac:dyDescent="0.2">
      <c r="C282" s="57"/>
      <c r="D282" s="43"/>
      <c r="E282" s="43"/>
      <c r="F282" s="43"/>
      <c r="G282" s="44"/>
      <c r="H282" s="86">
        <f>SUM(H275:H279)</f>
        <v>49654.65</v>
      </c>
      <c r="I282" s="86">
        <f>SUM(I275:I279)</f>
        <v>473020.80000000005</v>
      </c>
      <c r="J282" s="86">
        <f>SUM(J275:J281)</f>
        <v>114800</v>
      </c>
      <c r="K282" s="86">
        <f>SUM(K275:K281)</f>
        <v>0</v>
      </c>
    </row>
    <row r="283" spans="3:12" x14ac:dyDescent="0.2">
      <c r="C283" s="57"/>
      <c r="D283" s="43"/>
      <c r="E283" s="43"/>
      <c r="F283" s="43"/>
      <c r="G283" s="44"/>
      <c r="H283" s="55"/>
      <c r="I283" s="55"/>
      <c r="J283" s="55"/>
      <c r="K283" s="55"/>
    </row>
    <row r="284" spans="3:12" x14ac:dyDescent="0.2">
      <c r="C284" s="19" t="s">
        <v>8</v>
      </c>
      <c r="D284" s="20" t="s">
        <v>9</v>
      </c>
      <c r="E284" s="19" t="s">
        <v>10</v>
      </c>
      <c r="F284" s="21" t="s">
        <v>11</v>
      </c>
      <c r="H284" s="23" t="s">
        <v>12</v>
      </c>
      <c r="I284" s="23" t="s">
        <v>13</v>
      </c>
      <c r="J284" s="24" t="s">
        <v>14</v>
      </c>
      <c r="K284" s="23" t="s">
        <v>15</v>
      </c>
    </row>
    <row r="285" spans="3:12" ht="14.25" x14ac:dyDescent="0.2">
      <c r="C285" s="89" t="s">
        <v>79</v>
      </c>
      <c r="D285" s="43" t="s">
        <v>80</v>
      </c>
      <c r="E285" s="43" t="s">
        <v>81</v>
      </c>
      <c r="F285" s="29">
        <f>SUM(H285:K285,0)</f>
        <v>9395.85</v>
      </c>
      <c r="G285" s="44"/>
      <c r="H285" s="30">
        <f>+H290</f>
        <v>2672.35</v>
      </c>
      <c r="I285" s="30">
        <f t="shared" ref="I285:L285" si="9">+I290</f>
        <v>0</v>
      </c>
      <c r="J285" s="30">
        <f t="shared" si="9"/>
        <v>6723.5</v>
      </c>
      <c r="K285" s="30">
        <f t="shared" si="9"/>
        <v>0</v>
      </c>
      <c r="L285" s="30">
        <f t="shared" si="9"/>
        <v>0</v>
      </c>
    </row>
    <row r="286" spans="3:12" x14ac:dyDescent="0.2">
      <c r="C286" s="32" t="s">
        <v>18</v>
      </c>
      <c r="D286" s="33" t="s">
        <v>19</v>
      </c>
      <c r="E286" s="34" t="s">
        <v>10</v>
      </c>
      <c r="F286" s="35" t="s">
        <v>20</v>
      </c>
      <c r="G286" s="46" t="s">
        <v>21</v>
      </c>
      <c r="H286" s="23" t="s">
        <v>12</v>
      </c>
      <c r="I286" s="23" t="s">
        <v>13</v>
      </c>
      <c r="J286" s="24" t="s">
        <v>14</v>
      </c>
      <c r="K286" s="23" t="s">
        <v>15</v>
      </c>
    </row>
    <row r="287" spans="3:12" x14ac:dyDescent="0.2">
      <c r="C287" s="56">
        <v>11.29</v>
      </c>
      <c r="D287" s="92" t="str">
        <f>VLOOKUP(C287,[1]Insumos!A:D,2,0)</f>
        <v>Disco de corte pavimento</v>
      </c>
      <c r="E287" s="36" t="str">
        <f>VLOOKUP(C287,[1]Insumos!A:D,3,0)</f>
        <v>un</v>
      </c>
      <c r="F287" s="84">
        <f>VLOOKUP(C287,[1]Insumos!A:D,4,0)</f>
        <v>250000</v>
      </c>
      <c r="G287" s="44">
        <v>8.0000000000000002E-3</v>
      </c>
      <c r="H287" s="30">
        <f>+G287*F287</f>
        <v>2000</v>
      </c>
      <c r="I287" s="55"/>
      <c r="J287" s="55"/>
      <c r="K287" s="55"/>
    </row>
    <row r="288" spans="3:12" x14ac:dyDescent="0.2">
      <c r="C288" s="36" t="s">
        <v>28</v>
      </c>
      <c r="D288" s="37" t="str">
        <f>VLOOKUP(C288,[1]Insumos!A:D,2,0)</f>
        <v>Herramienta Menor General</v>
      </c>
      <c r="E288" s="77" t="s">
        <v>29</v>
      </c>
      <c r="F288" s="91">
        <f>+J289</f>
        <v>6723.5</v>
      </c>
      <c r="G288" s="87">
        <v>0.1</v>
      </c>
      <c r="H288" s="30">
        <f>+G288*F288</f>
        <v>672.35</v>
      </c>
      <c r="I288" s="30">
        <v>0</v>
      </c>
      <c r="J288" s="30">
        <v>0</v>
      </c>
      <c r="K288" s="30">
        <v>0</v>
      </c>
    </row>
    <row r="289" spans="3:11" x14ac:dyDescent="0.2">
      <c r="C289" s="57"/>
      <c r="D289" s="37" t="str">
        <f>+[1]Personal!A30</f>
        <v>Cuadrilla II (1 of + 2 ay) Instalación tubería y accesorios</v>
      </c>
      <c r="E289" s="37" t="str">
        <f>+[1]Personal!B30</f>
        <v>hr</v>
      </c>
      <c r="F289" s="93">
        <f>+[1]Personal!C30</f>
        <v>26894</v>
      </c>
      <c r="G289" s="36">
        <v>0.25</v>
      </c>
      <c r="H289" s="70"/>
      <c r="I289" s="30"/>
      <c r="J289" s="30">
        <f>+F289*G289</f>
        <v>6723.5</v>
      </c>
      <c r="K289" s="30"/>
    </row>
    <row r="290" spans="3:11" x14ac:dyDescent="0.2">
      <c r="H290" s="86">
        <f>SUM(H287:H289)</f>
        <v>2672.35</v>
      </c>
      <c r="I290" s="86">
        <f t="shared" ref="I290:K290" si="10">SUM(I287:I289)</f>
        <v>0</v>
      </c>
      <c r="J290" s="86">
        <f t="shared" si="10"/>
        <v>6723.5</v>
      </c>
      <c r="K290" s="86">
        <f t="shared" si="10"/>
        <v>0</v>
      </c>
    </row>
    <row r="291" spans="3:11" x14ac:dyDescent="0.2">
      <c r="H291" s="55"/>
      <c r="I291" s="55"/>
      <c r="J291" s="55"/>
      <c r="K291" s="55"/>
    </row>
    <row r="292" spans="3:11" x14ac:dyDescent="0.2">
      <c r="C292" s="18" t="s">
        <v>82</v>
      </c>
      <c r="D292" s="18"/>
      <c r="E292" s="18"/>
      <c r="F292" s="18"/>
      <c r="G292" s="18"/>
      <c r="H292" s="18"/>
      <c r="I292" s="18"/>
      <c r="J292" s="18"/>
      <c r="K292" s="18"/>
    </row>
    <row r="293" spans="3:11" x14ac:dyDescent="0.2">
      <c r="F293" s="95"/>
    </row>
    <row r="294" spans="3:11" hidden="1" x14ac:dyDescent="0.2">
      <c r="C294" s="19" t="s">
        <v>8</v>
      </c>
      <c r="D294" s="20" t="s">
        <v>9</v>
      </c>
      <c r="E294" s="19" t="s">
        <v>10</v>
      </c>
      <c r="F294" s="21" t="s">
        <v>11</v>
      </c>
      <c r="H294" s="23" t="s">
        <v>12</v>
      </c>
      <c r="I294" s="23" t="s">
        <v>13</v>
      </c>
      <c r="J294" s="24" t="s">
        <v>14</v>
      </c>
      <c r="K294" s="23" t="s">
        <v>15</v>
      </c>
    </row>
    <row r="295" spans="3:11" ht="25.5" hidden="1" x14ac:dyDescent="0.2">
      <c r="C295" s="26" t="s">
        <v>83</v>
      </c>
      <c r="D295" s="27" t="s">
        <v>84</v>
      </c>
      <c r="E295" s="28" t="s">
        <v>35</v>
      </c>
      <c r="F295" s="29">
        <f>SUM(H301:K301,0)</f>
        <v>16964.400000000001</v>
      </c>
      <c r="H295" s="30">
        <f>+H301</f>
        <v>0</v>
      </c>
      <c r="I295" s="30">
        <f>+I301</f>
        <v>0</v>
      </c>
      <c r="J295" s="30">
        <f>+J301</f>
        <v>16964.400000000001</v>
      </c>
      <c r="K295" s="30">
        <f>+K301</f>
        <v>0</v>
      </c>
    </row>
    <row r="296" spans="3:11" hidden="1" x14ac:dyDescent="0.2">
      <c r="C296" s="32" t="s">
        <v>18</v>
      </c>
      <c r="D296" s="33" t="s">
        <v>19</v>
      </c>
      <c r="E296" s="34" t="s">
        <v>10</v>
      </c>
      <c r="F296" s="35" t="s">
        <v>20</v>
      </c>
      <c r="G296" s="46" t="s">
        <v>21</v>
      </c>
      <c r="H296" s="23" t="s">
        <v>12</v>
      </c>
      <c r="I296" s="23" t="s">
        <v>13</v>
      </c>
      <c r="J296" s="24" t="s">
        <v>14</v>
      </c>
      <c r="K296" s="23" t="s">
        <v>15</v>
      </c>
    </row>
    <row r="297" spans="3:11" hidden="1" x14ac:dyDescent="0.2">
      <c r="C297" s="96" t="s">
        <v>85</v>
      </c>
      <c r="D297" s="97" t="str">
        <f>+[1]Personal!A34</f>
        <v>Cuadrilla IV (4 ay ) Excavación y transporte inteno</v>
      </c>
      <c r="E297" s="96" t="str">
        <f>+[1]Personal!B34</f>
        <v>hr</v>
      </c>
      <c r="F297" s="97">
        <f>+[1]Personal!C34</f>
        <v>28808</v>
      </c>
      <c r="G297" s="98">
        <v>0.5</v>
      </c>
      <c r="H297" s="30" t="s">
        <v>86</v>
      </c>
      <c r="I297" s="30" t="s">
        <v>86</v>
      </c>
      <c r="J297" s="30">
        <f>+G297*F297</f>
        <v>14404</v>
      </c>
      <c r="K297" s="30" t="s">
        <v>86</v>
      </c>
    </row>
    <row r="298" spans="3:11" hidden="1" x14ac:dyDescent="0.2">
      <c r="C298" s="96" t="s">
        <v>87</v>
      </c>
      <c r="D298" s="97" t="s">
        <v>88</v>
      </c>
      <c r="E298" s="96" t="s">
        <v>89</v>
      </c>
      <c r="F298" s="97">
        <v>16000</v>
      </c>
      <c r="G298" s="99">
        <v>0.05</v>
      </c>
      <c r="H298" s="30" t="s">
        <v>86</v>
      </c>
      <c r="I298" s="30" t="s">
        <v>86</v>
      </c>
      <c r="J298" s="30">
        <f t="shared" ref="J298:J300" si="11">+G298*F298</f>
        <v>800</v>
      </c>
      <c r="K298" s="30" t="s">
        <v>86</v>
      </c>
    </row>
    <row r="299" spans="3:11" hidden="1" x14ac:dyDescent="0.2">
      <c r="C299" s="36" t="s">
        <v>28</v>
      </c>
      <c r="D299" s="37" t="str">
        <f>VLOOKUP(C299,[1]Insumos!A:D,2,0)</f>
        <v>Herramienta Menor General</v>
      </c>
      <c r="E299" s="96" t="s">
        <v>29</v>
      </c>
      <c r="F299" s="97">
        <f>+J297</f>
        <v>14404</v>
      </c>
      <c r="G299" s="100">
        <v>0.1</v>
      </c>
      <c r="H299" s="30" t="s">
        <v>86</v>
      </c>
      <c r="I299" s="30" t="s">
        <v>86</v>
      </c>
      <c r="J299" s="30">
        <f t="shared" si="11"/>
        <v>1440.4</v>
      </c>
      <c r="K299" s="30" t="s">
        <v>86</v>
      </c>
    </row>
    <row r="300" spans="3:11" hidden="1" x14ac:dyDescent="0.2">
      <c r="C300" s="96" t="s">
        <v>90</v>
      </c>
      <c r="D300" s="97" t="s">
        <v>91</v>
      </c>
      <c r="E300" s="97" t="s">
        <v>89</v>
      </c>
      <c r="F300" s="97">
        <v>16000</v>
      </c>
      <c r="G300" s="99">
        <v>0.02</v>
      </c>
      <c r="H300" s="30" t="s">
        <v>86</v>
      </c>
      <c r="I300" s="30" t="s">
        <v>86</v>
      </c>
      <c r="J300" s="30">
        <f t="shared" si="11"/>
        <v>320</v>
      </c>
      <c r="K300" s="30" t="s">
        <v>86</v>
      </c>
    </row>
    <row r="301" spans="3:11" hidden="1" x14ac:dyDescent="0.2">
      <c r="E301" s="101"/>
      <c r="F301" s="95"/>
      <c r="H301" s="30">
        <f>SUM(H297:H300)</f>
        <v>0</v>
      </c>
      <c r="I301" s="30">
        <f>SUM(I297:I300)</f>
        <v>0</v>
      </c>
      <c r="J301" s="30">
        <f>SUM(J297:J300)</f>
        <v>16964.400000000001</v>
      </c>
      <c r="K301" s="30">
        <f>SUM(K297:K300)</f>
        <v>0</v>
      </c>
    </row>
    <row r="302" spans="3:11" hidden="1" x14ac:dyDescent="0.2">
      <c r="E302" s="101"/>
      <c r="F302" s="95"/>
    </row>
    <row r="303" spans="3:11" hidden="1" x14ac:dyDescent="0.2">
      <c r="E303" s="101"/>
      <c r="F303" s="95"/>
    </row>
    <row r="304" spans="3:11" hidden="1" x14ac:dyDescent="0.2">
      <c r="C304" s="19" t="s">
        <v>8</v>
      </c>
      <c r="D304" s="20" t="s">
        <v>9</v>
      </c>
      <c r="E304" s="19" t="s">
        <v>10</v>
      </c>
      <c r="F304" s="21" t="s">
        <v>11</v>
      </c>
      <c r="H304" s="23" t="s">
        <v>12</v>
      </c>
      <c r="I304" s="23" t="s">
        <v>13</v>
      </c>
      <c r="J304" s="24" t="s">
        <v>14</v>
      </c>
      <c r="K304" s="23" t="s">
        <v>15</v>
      </c>
    </row>
    <row r="305" spans="2:11" ht="25.5" hidden="1" x14ac:dyDescent="0.2">
      <c r="C305" s="44">
        <v>4.2</v>
      </c>
      <c r="D305" s="48" t="s">
        <v>92</v>
      </c>
      <c r="E305" s="28" t="s">
        <v>35</v>
      </c>
      <c r="F305" s="29">
        <f>SUM(H311:K311,0)</f>
        <v>22169.708173275812</v>
      </c>
      <c r="H305" s="30">
        <f>+H311</f>
        <v>0</v>
      </c>
      <c r="I305" s="30">
        <f>+I311</f>
        <v>0</v>
      </c>
      <c r="J305" s="30">
        <f>+J311</f>
        <v>22169.708173275812</v>
      </c>
      <c r="K305" s="30">
        <f>+K311</f>
        <v>0</v>
      </c>
    </row>
    <row r="306" spans="2:11" hidden="1" x14ac:dyDescent="0.2">
      <c r="C306" s="32" t="s">
        <v>18</v>
      </c>
      <c r="D306" s="33" t="s">
        <v>19</v>
      </c>
      <c r="E306" s="34" t="s">
        <v>10</v>
      </c>
      <c r="F306" s="35" t="s">
        <v>20</v>
      </c>
      <c r="G306" s="46" t="s">
        <v>21</v>
      </c>
      <c r="H306" s="23" t="s">
        <v>12</v>
      </c>
      <c r="I306" s="23" t="s">
        <v>13</v>
      </c>
      <c r="J306" s="24" t="s">
        <v>14</v>
      </c>
      <c r="K306" s="23" t="s">
        <v>15</v>
      </c>
    </row>
    <row r="307" spans="2:11" hidden="1" x14ac:dyDescent="0.2">
      <c r="C307" s="96" t="s">
        <v>85</v>
      </c>
      <c r="D307" s="97" t="str">
        <f>+[1]Personal!A34</f>
        <v>Cuadrilla IV (4 ay ) Excavación y transporte inteno</v>
      </c>
      <c r="E307" s="97" t="str">
        <f>+[1]Personal!B34</f>
        <v>hr</v>
      </c>
      <c r="F307" s="97">
        <f>+[1]Personal!C34</f>
        <v>28808</v>
      </c>
      <c r="G307" s="98">
        <v>0.66426334141008214</v>
      </c>
      <c r="H307" s="30"/>
      <c r="I307" s="30"/>
      <c r="J307" s="30">
        <f>+G307*F307</f>
        <v>19136.098339341646</v>
      </c>
      <c r="K307" s="30" t="s">
        <v>86</v>
      </c>
    </row>
    <row r="308" spans="2:11" hidden="1" x14ac:dyDescent="0.2">
      <c r="C308" s="96" t="s">
        <v>87</v>
      </c>
      <c r="D308" s="97" t="s">
        <v>88</v>
      </c>
      <c r="E308" s="97" t="s">
        <v>89</v>
      </c>
      <c r="F308" s="97">
        <v>16000</v>
      </c>
      <c r="G308" s="99">
        <v>0.05</v>
      </c>
      <c r="H308" s="30"/>
      <c r="I308" s="30"/>
      <c r="J308" s="30">
        <f t="shared" ref="J308:J310" si="12">+G308*F308</f>
        <v>800</v>
      </c>
      <c r="K308" s="30" t="s">
        <v>86</v>
      </c>
    </row>
    <row r="309" spans="2:11" hidden="1" x14ac:dyDescent="0.2">
      <c r="C309" s="36" t="s">
        <v>28</v>
      </c>
      <c r="D309" s="37" t="str">
        <f>VLOOKUP(C309,[1]Insumos!A:D,2,0)</f>
        <v>Herramienta Menor General</v>
      </c>
      <c r="E309" s="96" t="s">
        <v>29</v>
      </c>
      <c r="F309" s="97">
        <f>+J307</f>
        <v>19136.098339341646</v>
      </c>
      <c r="G309" s="100">
        <v>0.1</v>
      </c>
      <c r="H309" s="30"/>
      <c r="I309" s="30"/>
      <c r="J309" s="30">
        <f t="shared" si="12"/>
        <v>1913.6098339341647</v>
      </c>
      <c r="K309" s="30" t="s">
        <v>86</v>
      </c>
    </row>
    <row r="310" spans="2:11" hidden="1" x14ac:dyDescent="0.2">
      <c r="C310" s="96" t="s">
        <v>90</v>
      </c>
      <c r="D310" s="97" t="s">
        <v>91</v>
      </c>
      <c r="E310" s="97" t="s">
        <v>89</v>
      </c>
      <c r="F310" s="97">
        <v>16000</v>
      </c>
      <c r="G310" s="99">
        <v>0.02</v>
      </c>
      <c r="H310" s="30"/>
      <c r="I310" s="30"/>
      <c r="J310" s="30">
        <f t="shared" si="12"/>
        <v>320</v>
      </c>
      <c r="K310" s="30" t="s">
        <v>86</v>
      </c>
    </row>
    <row r="311" spans="2:11" hidden="1" x14ac:dyDescent="0.2">
      <c r="C311" s="102"/>
      <c r="D311" s="103"/>
      <c r="F311" s="95"/>
      <c r="G311" s="30">
        <f>SUM(G307:G310)</f>
        <v>0.83426334141008218</v>
      </c>
      <c r="H311" s="30">
        <f>SUM(H307:H310)</f>
        <v>0</v>
      </c>
      <c r="I311" s="30">
        <f>SUM(I307:I310)</f>
        <v>0</v>
      </c>
      <c r="J311" s="30">
        <f>SUM(J307:J310)</f>
        <v>22169.708173275812</v>
      </c>
      <c r="K311" s="30"/>
    </row>
    <row r="312" spans="2:11" x14ac:dyDescent="0.2">
      <c r="F312" s="95"/>
    </row>
    <row r="313" spans="2:11" x14ac:dyDescent="0.2">
      <c r="F313" s="95"/>
    </row>
    <row r="314" spans="2:11" x14ac:dyDescent="0.2">
      <c r="C314" s="19" t="s">
        <v>8</v>
      </c>
      <c r="D314" s="20" t="s">
        <v>9</v>
      </c>
      <c r="E314" s="19" t="s">
        <v>10</v>
      </c>
      <c r="F314" s="21" t="s">
        <v>11</v>
      </c>
      <c r="H314" s="23" t="s">
        <v>12</v>
      </c>
      <c r="I314" s="23" t="s">
        <v>13</v>
      </c>
      <c r="J314" s="24" t="s">
        <v>14</v>
      </c>
      <c r="K314" s="23" t="s">
        <v>15</v>
      </c>
    </row>
    <row r="315" spans="2:11" ht="38.25" x14ac:dyDescent="0.2">
      <c r="C315" s="26">
        <v>4.3</v>
      </c>
      <c r="D315" s="27" t="s">
        <v>93</v>
      </c>
      <c r="E315" s="28" t="s">
        <v>32</v>
      </c>
      <c r="F315" s="29">
        <f>SUM(H323:K323,0)</f>
        <v>490844.35</v>
      </c>
      <c r="H315" s="30">
        <f>+H323</f>
        <v>10842.1</v>
      </c>
      <c r="I315" s="30">
        <f>+I323</f>
        <v>421536.25</v>
      </c>
      <c r="J315" s="30">
        <f>+J323</f>
        <v>58466</v>
      </c>
      <c r="K315" s="30">
        <f>+K323</f>
        <v>0</v>
      </c>
    </row>
    <row r="316" spans="2:11" x14ac:dyDescent="0.2">
      <c r="C316" s="32" t="s">
        <v>18</v>
      </c>
      <c r="D316" s="33" t="s">
        <v>19</v>
      </c>
      <c r="E316" s="34" t="s">
        <v>10</v>
      </c>
      <c r="F316" s="35" t="s">
        <v>20</v>
      </c>
      <c r="G316" s="46" t="s">
        <v>21</v>
      </c>
      <c r="H316" s="23" t="s">
        <v>12</v>
      </c>
      <c r="I316" s="23" t="s">
        <v>13</v>
      </c>
      <c r="J316" s="24" t="s">
        <v>14</v>
      </c>
      <c r="K316" s="23" t="s">
        <v>15</v>
      </c>
    </row>
    <row r="317" spans="2:11" x14ac:dyDescent="0.2">
      <c r="C317" s="36" t="s">
        <v>28</v>
      </c>
      <c r="D317" s="37" t="str">
        <f>VLOOKUP(C317,[1]Insumos!A:D,2,0)</f>
        <v>Herramienta Menor General</v>
      </c>
      <c r="E317" s="36" t="s">
        <v>29</v>
      </c>
      <c r="F317" s="38">
        <f>+J321</f>
        <v>57616</v>
      </c>
      <c r="G317" s="100">
        <v>0.1</v>
      </c>
      <c r="H317" s="30">
        <f>+G317*F317</f>
        <v>5761.6</v>
      </c>
      <c r="I317" s="30">
        <v>0</v>
      </c>
      <c r="J317" s="30">
        <v>0</v>
      </c>
      <c r="K317" s="30">
        <v>0</v>
      </c>
    </row>
    <row r="318" spans="2:11" x14ac:dyDescent="0.2">
      <c r="C318" s="36" t="s">
        <v>57</v>
      </c>
      <c r="D318" s="37" t="str">
        <f>VLOOKUP(C318,[1]Insumos!A:D,2,0)</f>
        <v>Alquiler Vibrador Eléctrico</v>
      </c>
      <c r="E318" s="36" t="str">
        <f>VLOOKUP(C318,[1]Insumos!A:D,3,0)</f>
        <v>Día</v>
      </c>
      <c r="F318" s="38">
        <f>VLOOKUP(C318,[1]Insumos!A:D,4,0)</f>
        <v>50805</v>
      </c>
      <c r="G318" s="82">
        <v>0.1</v>
      </c>
      <c r="H318" s="30">
        <f>+G318*F318</f>
        <v>5080.5</v>
      </c>
      <c r="I318" s="30">
        <v>0</v>
      </c>
      <c r="J318" s="30">
        <v>0</v>
      </c>
      <c r="K318" s="30">
        <v>0</v>
      </c>
    </row>
    <row r="319" spans="2:11" x14ac:dyDescent="0.2">
      <c r="C319" s="36">
        <v>28</v>
      </c>
      <c r="D319" s="37" t="str">
        <f>VLOOKUP(C319,[1]Insumos!A:D,2,0)</f>
        <v>Concreto Clase II (21 Mpa)  Producido en Obra</v>
      </c>
      <c r="E319" s="36" t="str">
        <f>VLOOKUP(C319,[1]Insumos!A:D,3,0)</f>
        <v>m3</v>
      </c>
      <c r="F319" s="38">
        <f>VLOOKUP(C319,[1]Insumos!A:D,4,0)</f>
        <v>411635</v>
      </c>
      <c r="G319" s="82">
        <v>0.95</v>
      </c>
      <c r="H319" s="30">
        <v>0</v>
      </c>
      <c r="I319" s="30">
        <f>+G319*F319</f>
        <v>391053.25</v>
      </c>
      <c r="J319" s="30">
        <v>0</v>
      </c>
      <c r="K319" s="30">
        <v>0</v>
      </c>
    </row>
    <row r="320" spans="2:11" x14ac:dyDescent="0.2">
      <c r="B320" s="31"/>
      <c r="C320" s="36" t="s">
        <v>94</v>
      </c>
      <c r="D320" s="37" t="str">
        <f>VLOOKUP(C320,[1]Insumos!A:D,2,0)</f>
        <v>Formaleta para superficies en concreto</v>
      </c>
      <c r="E320" s="36" t="str">
        <f>VLOOKUP(C320,[1]Insumos!A:D,3,0)</f>
        <v>m2</v>
      </c>
      <c r="F320" s="38">
        <f>VLOOKUP(C320,[1]Insumos!A:D,4,0)</f>
        <v>25402.5</v>
      </c>
      <c r="G320" s="82">
        <v>1.2</v>
      </c>
      <c r="H320" s="30">
        <v>0</v>
      </c>
      <c r="I320" s="30">
        <f>+G320*F320</f>
        <v>30483</v>
      </c>
      <c r="J320" s="30">
        <v>0</v>
      </c>
      <c r="K320" s="30">
        <v>0</v>
      </c>
    </row>
    <row r="321" spans="3:11" x14ac:dyDescent="0.2">
      <c r="C321" s="36"/>
      <c r="D321" s="37" t="str">
        <f>+[1]Personal!A34</f>
        <v>Cuadrilla IV (4 ay ) Excavación y transporte inteno</v>
      </c>
      <c r="E321" s="36" t="str">
        <f>+[1]Personal!B34</f>
        <v>hr</v>
      </c>
      <c r="F321" s="38">
        <f>+[1]Personal!C34</f>
        <v>28808</v>
      </c>
      <c r="G321" s="82">
        <v>2</v>
      </c>
      <c r="H321" s="30">
        <v>0</v>
      </c>
      <c r="I321" s="30">
        <v>0</v>
      </c>
      <c r="J321" s="30">
        <f>+G321*F321</f>
        <v>57616</v>
      </c>
      <c r="K321" s="30">
        <v>0</v>
      </c>
    </row>
    <row r="322" spans="3:11" x14ac:dyDescent="0.2">
      <c r="C322" s="36">
        <v>26.126999999999999</v>
      </c>
      <c r="D322" s="37" t="str">
        <f>VLOOKUP(C322,[1]Insumos!A:D,2,0)</f>
        <v>Acarreo interno</v>
      </c>
      <c r="E322" s="36" t="str">
        <f>VLOOKUP(C322,[1]Insumos!A:D,3,0)</f>
        <v>m3</v>
      </c>
      <c r="F322" s="38">
        <f>VLOOKUP(C322,[1]Insumos!A:D,4,0)</f>
        <v>1700</v>
      </c>
      <c r="G322" s="47">
        <v>0.5</v>
      </c>
      <c r="H322" s="30"/>
      <c r="I322" s="30"/>
      <c r="J322" s="30">
        <f>+G322*F322</f>
        <v>850</v>
      </c>
      <c r="K322" s="30"/>
    </row>
    <row r="323" spans="3:11" x14ac:dyDescent="0.2">
      <c r="G323" s="104"/>
      <c r="H323" s="30">
        <f>SUM(H317:H321)</f>
        <v>10842.1</v>
      </c>
      <c r="I323" s="30">
        <f>SUM(I317:I321)</f>
        <v>421536.25</v>
      </c>
      <c r="J323" s="30">
        <f>SUM(J317:J322)</f>
        <v>58466</v>
      </c>
      <c r="K323" s="30">
        <f>SUM(K317:K321)</f>
        <v>0</v>
      </c>
    </row>
    <row r="326" spans="3:11" x14ac:dyDescent="0.2">
      <c r="C326" s="19" t="s">
        <v>8</v>
      </c>
      <c r="D326" s="20" t="s">
        <v>9</v>
      </c>
      <c r="E326" s="19" t="s">
        <v>10</v>
      </c>
      <c r="F326" s="21" t="s">
        <v>11</v>
      </c>
      <c r="H326" s="23" t="s">
        <v>12</v>
      </c>
      <c r="I326" s="23" t="s">
        <v>13</v>
      </c>
      <c r="J326" s="24" t="s">
        <v>14</v>
      </c>
      <c r="K326" s="23" t="s">
        <v>15</v>
      </c>
    </row>
    <row r="327" spans="3:11" ht="25.5" x14ac:dyDescent="0.2">
      <c r="C327" s="26">
        <v>4.4000000000000004</v>
      </c>
      <c r="D327" s="27" t="s">
        <v>95</v>
      </c>
      <c r="E327" s="28" t="s">
        <v>35</v>
      </c>
      <c r="F327" s="29">
        <f>SUM(H334:K334,0)</f>
        <v>91599.375</v>
      </c>
      <c r="H327" s="30">
        <f>+H334</f>
        <v>5217.2749999999996</v>
      </c>
      <c r="I327" s="30">
        <f>+I334</f>
        <v>66046.5</v>
      </c>
      <c r="J327" s="30">
        <f>+J334</f>
        <v>20165.599999999999</v>
      </c>
      <c r="K327" s="30">
        <f>+K334</f>
        <v>170</v>
      </c>
    </row>
    <row r="328" spans="3:11" x14ac:dyDescent="0.2">
      <c r="C328" s="32" t="s">
        <v>18</v>
      </c>
      <c r="D328" s="33" t="s">
        <v>19</v>
      </c>
      <c r="E328" s="34" t="s">
        <v>10</v>
      </c>
      <c r="F328" s="35" t="s">
        <v>20</v>
      </c>
      <c r="G328" s="46" t="s">
        <v>21</v>
      </c>
      <c r="H328" s="23" t="s">
        <v>12</v>
      </c>
      <c r="I328" s="23" t="s">
        <v>13</v>
      </c>
      <c r="J328" s="24" t="s">
        <v>14</v>
      </c>
      <c r="K328" s="23" t="s">
        <v>15</v>
      </c>
    </row>
    <row r="329" spans="3:11" x14ac:dyDescent="0.2">
      <c r="C329" s="36" t="s">
        <v>28</v>
      </c>
      <c r="D329" s="37" t="str">
        <f>VLOOKUP(C329,[1]Insumos!A:D,2,0)</f>
        <v>Herramienta Menor General</v>
      </c>
      <c r="E329" s="36" t="s">
        <v>29</v>
      </c>
      <c r="F329" s="38">
        <f>+J333</f>
        <v>20165.599999999999</v>
      </c>
      <c r="G329" s="100">
        <v>0.1</v>
      </c>
      <c r="H329" s="30">
        <f>+G329*F329</f>
        <v>2016.56</v>
      </c>
      <c r="I329" s="30">
        <v>0</v>
      </c>
      <c r="J329" s="30">
        <v>0</v>
      </c>
      <c r="K329" s="30">
        <v>0</v>
      </c>
    </row>
    <row r="330" spans="3:11" x14ac:dyDescent="0.2">
      <c r="C330" s="36" t="s">
        <v>96</v>
      </c>
      <c r="D330" s="37" t="str">
        <f>VLOOKUP(C330,[1]Insumos!A:D,2,0)</f>
        <v>Alquiler de Vibrocompactador tipo Rana</v>
      </c>
      <c r="E330" s="36" t="str">
        <f>VLOOKUP(C330,[1]Insumos!A:D,3,0)</f>
        <v>Día</v>
      </c>
      <c r="F330" s="38">
        <f>VLOOKUP(C330,[1]Insumos!A:D,4,0)</f>
        <v>45724.5</v>
      </c>
      <c r="G330" s="47">
        <v>7.0000000000000007E-2</v>
      </c>
      <c r="H330" s="30">
        <f>+G330*F330</f>
        <v>3200.7150000000001</v>
      </c>
      <c r="I330" s="30">
        <v>0</v>
      </c>
      <c r="J330" s="30">
        <v>0</v>
      </c>
      <c r="K330" s="30">
        <v>0</v>
      </c>
    </row>
    <row r="331" spans="3:11" x14ac:dyDescent="0.2">
      <c r="C331" s="36" t="s">
        <v>97</v>
      </c>
      <c r="D331" s="37" t="str">
        <f>VLOOKUP(C331,[1]Insumos!A:D,2,0)</f>
        <v xml:space="preserve">Afirmado Norma INVIAS </v>
      </c>
      <c r="E331" s="36" t="str">
        <f>VLOOKUP(C331,[1]Insumos!A:D,3,0)</f>
        <v>M3</v>
      </c>
      <c r="F331" s="38">
        <f>VLOOKUP(C331,[1]Insumos!A:D,4,0)</f>
        <v>50805</v>
      </c>
      <c r="G331" s="47">
        <v>1.3</v>
      </c>
      <c r="H331" s="30">
        <v>0</v>
      </c>
      <c r="I331" s="30">
        <f>+G331*F331</f>
        <v>66046.5</v>
      </c>
      <c r="J331" s="30">
        <v>0</v>
      </c>
      <c r="K331" s="30">
        <v>0</v>
      </c>
    </row>
    <row r="332" spans="3:11" x14ac:dyDescent="0.2">
      <c r="C332" s="36">
        <v>26.126999999999999</v>
      </c>
      <c r="D332" s="37" t="str">
        <f>VLOOKUP(C332,[1]Insumos!A:D,2,0)</f>
        <v>Acarreo interno</v>
      </c>
      <c r="E332" s="36" t="str">
        <f>VLOOKUP(C332,[1]Insumos!A:D,3,0)</f>
        <v>m3</v>
      </c>
      <c r="F332" s="38">
        <f>VLOOKUP(C332,[1]Insumos!A:D,4,0)</f>
        <v>1700</v>
      </c>
      <c r="G332" s="47">
        <v>0.1</v>
      </c>
      <c r="H332" s="30">
        <v>0</v>
      </c>
      <c r="I332" s="30">
        <v>0</v>
      </c>
      <c r="J332" s="30">
        <v>0</v>
      </c>
      <c r="K332" s="30">
        <f t="shared" ref="K332" si="13">+G332*F332</f>
        <v>170</v>
      </c>
    </row>
    <row r="333" spans="3:11" x14ac:dyDescent="0.2">
      <c r="C333" s="36"/>
      <c r="D333" s="37" t="str">
        <f>+[1]Personal!A34</f>
        <v>Cuadrilla IV (4 ay ) Excavación y transporte inteno</v>
      </c>
      <c r="E333" s="36" t="str">
        <f>+[1]Personal!B34</f>
        <v>hr</v>
      </c>
      <c r="F333" s="38">
        <f>+[1]Personal!C34</f>
        <v>28808</v>
      </c>
      <c r="G333" s="47">
        <v>0.7</v>
      </c>
      <c r="H333" s="30">
        <v>0</v>
      </c>
      <c r="I333" s="30">
        <v>0</v>
      </c>
      <c r="J333" s="30">
        <f>+G333*F333</f>
        <v>20165.599999999999</v>
      </c>
      <c r="K333" s="30">
        <v>0</v>
      </c>
    </row>
    <row r="334" spans="3:11" x14ac:dyDescent="0.2">
      <c r="H334" s="30">
        <f>SUM(H329:H333)</f>
        <v>5217.2749999999996</v>
      </c>
      <c r="I334" s="30">
        <f>SUM(I329:I333)</f>
        <v>66046.5</v>
      </c>
      <c r="J334" s="30">
        <f>SUM(J329:J333)</f>
        <v>20165.599999999999</v>
      </c>
      <c r="K334" s="30">
        <f>SUM(K329:K333)</f>
        <v>170</v>
      </c>
    </row>
    <row r="335" spans="3:11" x14ac:dyDescent="0.2">
      <c r="H335" s="55"/>
      <c r="I335" s="55"/>
      <c r="J335" s="55"/>
      <c r="K335" s="55"/>
    </row>
    <row r="336" spans="3:11" x14ac:dyDescent="0.2">
      <c r="H336" s="55"/>
      <c r="I336" s="55"/>
      <c r="J336" s="55"/>
      <c r="K336" s="55"/>
    </row>
    <row r="337" spans="3:11" x14ac:dyDescent="0.2">
      <c r="C337" s="19" t="s">
        <v>8</v>
      </c>
      <c r="D337" s="20" t="s">
        <v>9</v>
      </c>
      <c r="E337" s="19" t="s">
        <v>10</v>
      </c>
      <c r="F337" s="21" t="s">
        <v>11</v>
      </c>
      <c r="H337" s="23" t="s">
        <v>12</v>
      </c>
      <c r="I337" s="23" t="s">
        <v>13</v>
      </c>
      <c r="J337" s="24" t="s">
        <v>14</v>
      </c>
      <c r="K337" s="23" t="s">
        <v>15</v>
      </c>
    </row>
    <row r="338" spans="3:11" ht="25.5" x14ac:dyDescent="0.2">
      <c r="C338" s="26">
        <v>4.5</v>
      </c>
      <c r="D338" s="27" t="s">
        <v>98</v>
      </c>
      <c r="E338" s="28" t="s">
        <v>32</v>
      </c>
      <c r="F338" s="29">
        <f>SUM(H346:K346,0)</f>
        <v>196213.49500000002</v>
      </c>
      <c r="H338" s="30">
        <f>+H346</f>
        <v>1969.2</v>
      </c>
      <c r="I338" s="30">
        <f>+I346</f>
        <v>172228.95</v>
      </c>
      <c r="J338" s="30">
        <f>+J346</f>
        <v>20542</v>
      </c>
      <c r="K338" s="30">
        <f>+K346</f>
        <v>1473.345</v>
      </c>
    </row>
    <row r="339" spans="3:11" x14ac:dyDescent="0.2">
      <c r="C339" s="32" t="s">
        <v>18</v>
      </c>
      <c r="D339" s="33" t="s">
        <v>19</v>
      </c>
      <c r="E339" s="34" t="s">
        <v>10</v>
      </c>
      <c r="F339" s="35" t="s">
        <v>20</v>
      </c>
      <c r="G339" s="46" t="s">
        <v>21</v>
      </c>
      <c r="H339" s="23" t="s">
        <v>12</v>
      </c>
      <c r="I339" s="23" t="s">
        <v>13</v>
      </c>
      <c r="J339" s="24" t="s">
        <v>14</v>
      </c>
      <c r="K339" s="23" t="s">
        <v>15</v>
      </c>
    </row>
    <row r="340" spans="3:11" x14ac:dyDescent="0.2">
      <c r="C340" s="36" t="s">
        <v>28</v>
      </c>
      <c r="D340" s="37" t="str">
        <f>VLOOKUP(C340,[1]Insumos!A:D,2,0)</f>
        <v>Herramienta Menor General</v>
      </c>
      <c r="E340" s="36" t="s">
        <v>29</v>
      </c>
      <c r="F340" s="38">
        <f>+J342</f>
        <v>19692</v>
      </c>
      <c r="G340" s="100">
        <v>0.1</v>
      </c>
      <c r="H340" s="30">
        <f>+G340*F340</f>
        <v>1969.2</v>
      </c>
      <c r="I340" s="30">
        <v>0</v>
      </c>
      <c r="J340" s="30">
        <v>0</v>
      </c>
      <c r="K340" s="30">
        <v>0</v>
      </c>
    </row>
    <row r="341" spans="3:11" x14ac:dyDescent="0.2">
      <c r="C341" s="36">
        <v>26.123000000000001</v>
      </c>
      <c r="D341" s="37" t="str">
        <f>VLOOKUP(C341,[1]Insumos!A:D,2,0)</f>
        <v>Silla Yee 250x 160 inc amarras y adhesivo</v>
      </c>
      <c r="E341" s="36" t="str">
        <f>VLOOKUP(C341,[1]Insumos!A:D,3,0)</f>
        <v>un</v>
      </c>
      <c r="F341" s="38">
        <f>VLOOKUP(C341,[1]Insumos!A:D,4,0)</f>
        <v>149366.70000000001</v>
      </c>
      <c r="G341" s="82">
        <v>1</v>
      </c>
      <c r="H341" s="30">
        <v>0</v>
      </c>
      <c r="I341" s="30">
        <f>+G341*F341</f>
        <v>149366.70000000001</v>
      </c>
      <c r="J341" s="30">
        <v>0</v>
      </c>
      <c r="K341" s="30">
        <v>0</v>
      </c>
    </row>
    <row r="342" spans="3:11" x14ac:dyDescent="0.2">
      <c r="C342" s="36"/>
      <c r="D342" s="37" t="str">
        <f>+[1]Personal!A29</f>
        <v>Cuadrilla I (1 of + 1 ay)</v>
      </c>
      <c r="E342" s="36" t="str">
        <f>+[1]Personal!B29</f>
        <v>hr</v>
      </c>
      <c r="F342" s="38">
        <f>+[1]Personal!C29</f>
        <v>19692</v>
      </c>
      <c r="G342" s="82">
        <v>1</v>
      </c>
      <c r="H342" s="30">
        <v>0</v>
      </c>
      <c r="I342" s="30">
        <v>0</v>
      </c>
      <c r="J342" s="30">
        <f>+G342*F342</f>
        <v>19692</v>
      </c>
      <c r="K342" s="30">
        <v>0</v>
      </c>
    </row>
    <row r="343" spans="3:11" x14ac:dyDescent="0.2">
      <c r="C343" s="56">
        <v>20.3</v>
      </c>
      <c r="D343" s="37" t="str">
        <f>VLOOKUP(C343,[1]Insumos!A:D,2,0)</f>
        <v xml:space="preserve">Adhesivo Novafort o similar </v>
      </c>
      <c r="E343" s="36" t="str">
        <f>VLOOKUP(C343,[1]Insumos!A:D,3,0)</f>
        <v>un</v>
      </c>
      <c r="F343" s="38">
        <f>VLOOKUP(C343,[1]Insumos!A:D,4,0)</f>
        <v>76207.5</v>
      </c>
      <c r="G343" s="105">
        <v>0.3</v>
      </c>
      <c r="H343" s="30"/>
      <c r="I343" s="30">
        <f>+G343*F343</f>
        <v>22862.25</v>
      </c>
      <c r="J343" s="30"/>
      <c r="K343" s="30"/>
    </row>
    <row r="344" spans="3:11" x14ac:dyDescent="0.2">
      <c r="C344" s="56" t="s">
        <v>24</v>
      </c>
      <c r="D344" s="37" t="str">
        <f>VLOOKUP(C344,[1]Insumos!A:D,2,0)</f>
        <v>Transporte Camioneta hasta 1.5 Toneladas</v>
      </c>
      <c r="E344" s="36" t="str">
        <f>VLOOKUP(C344,[1]Insumos!A:D,3,0)</f>
        <v>Día</v>
      </c>
      <c r="F344" s="38">
        <f>VLOOKUP(C344,[1]Insumos!A:D,4,0)</f>
        <v>147334.5</v>
      </c>
      <c r="G344" s="47">
        <v>0.01</v>
      </c>
      <c r="H344" s="30"/>
      <c r="I344" s="30"/>
      <c r="J344" s="30"/>
      <c r="K344" s="30">
        <f>+G344*F344</f>
        <v>1473.345</v>
      </c>
    </row>
    <row r="345" spans="3:11" x14ac:dyDescent="0.2">
      <c r="C345" s="36">
        <v>26.126999999999999</v>
      </c>
      <c r="D345" s="37" t="str">
        <f>VLOOKUP(C345,[1]Insumos!A:D,2,0)</f>
        <v>Acarreo interno</v>
      </c>
      <c r="E345" s="36" t="str">
        <f>VLOOKUP(C345,[1]Insumos!A:D,3,0)</f>
        <v>m3</v>
      </c>
      <c r="F345" s="38">
        <f>VLOOKUP(C345,[1]Insumos!A:D,4,0)</f>
        <v>1700</v>
      </c>
      <c r="G345" s="47">
        <v>0.5</v>
      </c>
      <c r="H345" s="30"/>
      <c r="I345" s="30"/>
      <c r="J345" s="30">
        <f>+G345*F345</f>
        <v>850</v>
      </c>
      <c r="K345" s="30"/>
    </row>
    <row r="346" spans="3:11" x14ac:dyDescent="0.2">
      <c r="H346" s="30">
        <f>SUM(H340:H342)</f>
        <v>1969.2</v>
      </c>
      <c r="I346" s="30">
        <f>SUM(I340:I343)</f>
        <v>172228.95</v>
      </c>
      <c r="J346" s="30">
        <f>SUM(J340:J345)</f>
        <v>20542</v>
      </c>
      <c r="K346" s="30">
        <f>SUM(K340:K344)</f>
        <v>1473.345</v>
      </c>
    </row>
    <row r="349" spans="3:11" x14ac:dyDescent="0.2">
      <c r="C349" s="18" t="s">
        <v>99</v>
      </c>
      <c r="D349" s="18"/>
      <c r="E349" s="18"/>
      <c r="F349" s="18"/>
      <c r="G349" s="18"/>
      <c r="H349" s="18"/>
      <c r="I349" s="18"/>
      <c r="J349" s="18"/>
      <c r="K349" s="18"/>
    </row>
    <row r="351" spans="3:11" x14ac:dyDescent="0.2">
      <c r="C351" s="106" t="s">
        <v>8</v>
      </c>
      <c r="D351" s="107" t="s">
        <v>9</v>
      </c>
      <c r="E351" s="106" t="s">
        <v>10</v>
      </c>
      <c r="F351" s="108" t="s">
        <v>11</v>
      </c>
      <c r="G351" s="31"/>
      <c r="H351" s="109" t="s">
        <v>12</v>
      </c>
      <c r="I351" s="109" t="s">
        <v>13</v>
      </c>
      <c r="J351" s="110" t="s">
        <v>14</v>
      </c>
      <c r="K351" s="109" t="s">
        <v>15</v>
      </c>
    </row>
    <row r="352" spans="3:11" ht="30.75" customHeight="1" x14ac:dyDescent="0.2">
      <c r="C352" s="26">
        <v>5.0999999999999996</v>
      </c>
      <c r="D352" s="37" t="s">
        <v>100</v>
      </c>
      <c r="E352" s="111" t="s">
        <v>35</v>
      </c>
      <c r="F352" s="112">
        <f>+H352+I352+J352+K352</f>
        <v>650755.52499999991</v>
      </c>
      <c r="H352" s="113">
        <f>+H363</f>
        <v>23787.75</v>
      </c>
      <c r="I352" s="113">
        <f t="shared" ref="I352:K352" si="14">+I363</f>
        <v>540655.27499999991</v>
      </c>
      <c r="J352" s="113">
        <f t="shared" si="14"/>
        <v>86312.5</v>
      </c>
      <c r="K352" s="113">
        <f t="shared" si="14"/>
        <v>0</v>
      </c>
    </row>
    <row r="353" spans="3:11" x14ac:dyDescent="0.2">
      <c r="C353" s="32" t="s">
        <v>18</v>
      </c>
      <c r="D353" s="33" t="s">
        <v>19</v>
      </c>
      <c r="E353" s="34" t="s">
        <v>10</v>
      </c>
      <c r="F353" s="35" t="s">
        <v>20</v>
      </c>
      <c r="G353" s="46" t="s">
        <v>21</v>
      </c>
      <c r="H353" s="23" t="s">
        <v>12</v>
      </c>
      <c r="I353" s="23" t="s">
        <v>13</v>
      </c>
      <c r="J353" s="24" t="s">
        <v>14</v>
      </c>
      <c r="K353" s="23" t="s">
        <v>15</v>
      </c>
    </row>
    <row r="354" spans="3:11" x14ac:dyDescent="0.2">
      <c r="C354" s="36" t="s">
        <v>28</v>
      </c>
      <c r="D354" s="37" t="str">
        <f>VLOOKUP(C354,[1]Insumos!A:D,2,0)</f>
        <v>Herramienta Menor General</v>
      </c>
      <c r="E354" s="36" t="s">
        <v>29</v>
      </c>
      <c r="F354" s="38">
        <f>+J361</f>
        <v>85462.5</v>
      </c>
      <c r="G354" s="100">
        <v>0.1</v>
      </c>
      <c r="H354" s="30">
        <f>+F354*G354</f>
        <v>8546.25</v>
      </c>
      <c r="I354" s="30">
        <v>0</v>
      </c>
      <c r="J354" s="30">
        <v>0</v>
      </c>
      <c r="K354" s="30">
        <v>0</v>
      </c>
    </row>
    <row r="355" spans="3:11" x14ac:dyDescent="0.2">
      <c r="C355" s="36" t="s">
        <v>57</v>
      </c>
      <c r="D355" s="37" t="str">
        <f>VLOOKUP(C355,[1]Insumos!A:D,2,0)</f>
        <v>Alquiler Vibrador Eléctrico</v>
      </c>
      <c r="E355" s="36" t="str">
        <f>VLOOKUP(C355,[1]Insumos!A:D,3,0)</f>
        <v>Día</v>
      </c>
      <c r="F355" s="38">
        <f>VLOOKUP(C355,[1]Insumos!A:D,4,0)</f>
        <v>50805</v>
      </c>
      <c r="G355" s="47">
        <v>0.3</v>
      </c>
      <c r="H355" s="30">
        <f>+F355*G355</f>
        <v>15241.5</v>
      </c>
      <c r="I355" s="30">
        <v>0</v>
      </c>
      <c r="J355" s="30">
        <v>0</v>
      </c>
      <c r="K355" s="30">
        <v>0</v>
      </c>
    </row>
    <row r="356" spans="3:11" x14ac:dyDescent="0.2">
      <c r="C356" s="36">
        <v>28</v>
      </c>
      <c r="D356" s="37" t="str">
        <f>VLOOKUP(C356,[1]Insumos!A:D,2,0)</f>
        <v>Concreto Clase II (21 Mpa)  Producido en Obra</v>
      </c>
      <c r="E356" s="36" t="str">
        <f>VLOOKUP(C356,[1]Insumos!A:D,3,0)</f>
        <v>m3</v>
      </c>
      <c r="F356" s="38">
        <f>VLOOKUP(C356,[1]Insumos!A:D,4,0)</f>
        <v>411635</v>
      </c>
      <c r="G356" s="47">
        <v>1.05</v>
      </c>
      <c r="H356" s="30">
        <v>0</v>
      </c>
      <c r="I356" s="30">
        <f>+F356*G356</f>
        <v>432216.75</v>
      </c>
      <c r="J356" s="30">
        <v>0</v>
      </c>
      <c r="K356" s="30">
        <v>0</v>
      </c>
    </row>
    <row r="357" spans="3:11" x14ac:dyDescent="0.2">
      <c r="C357" s="36" t="s">
        <v>33</v>
      </c>
      <c r="D357" s="37" t="str">
        <f>VLOOKUP(C357,[1]Insumos!A:D,2,0)</f>
        <v xml:space="preserve">Formaleta para construccion elementos en concreto </v>
      </c>
      <c r="E357" s="36" t="str">
        <f>VLOOKUP(C357,[1]Insumos!A:D,3,0)</f>
        <v>un</v>
      </c>
      <c r="F357" s="38">
        <f>VLOOKUP(C357,[1]Insumos!A:D,4,0)</f>
        <v>8636.85</v>
      </c>
      <c r="G357" s="47">
        <v>3</v>
      </c>
      <c r="H357" s="30">
        <v>0</v>
      </c>
      <c r="I357" s="30">
        <f>+F357*G357</f>
        <v>25910.550000000003</v>
      </c>
      <c r="J357" s="30">
        <v>0</v>
      </c>
      <c r="K357" s="30">
        <v>0</v>
      </c>
    </row>
    <row r="358" spans="3:11" x14ac:dyDescent="0.2">
      <c r="C358" s="36" t="s">
        <v>67</v>
      </c>
      <c r="D358" s="37" t="str">
        <f>VLOOKUP(C358,[1]Insumos!A:D,2,0)</f>
        <v>Curador para Concreto tipo Antisol blanco</v>
      </c>
      <c r="E358" s="36" t="str">
        <f>VLOOKUP(C358,[1]Insumos!A:D,3,0)</f>
        <v>Kg</v>
      </c>
      <c r="F358" s="38">
        <f>VLOOKUP(C358,[1]Insumos!A:D,4,0)</f>
        <v>11100</v>
      </c>
      <c r="G358" s="47">
        <v>1.05</v>
      </c>
      <c r="H358" s="30">
        <v>0</v>
      </c>
      <c r="I358" s="30">
        <f>+F358*G358</f>
        <v>11655</v>
      </c>
      <c r="J358" s="30">
        <v>0</v>
      </c>
      <c r="K358" s="30">
        <v>0</v>
      </c>
    </row>
    <row r="359" spans="3:11" x14ac:dyDescent="0.2">
      <c r="C359" s="36" t="s">
        <v>61</v>
      </c>
      <c r="D359" s="37" t="str">
        <f>VLOOKUP(C359,[1]Insumos!A:D,2,0)</f>
        <v>Impermeabilizante para concreto</v>
      </c>
      <c r="E359" s="36" t="str">
        <f>VLOOKUP(C359,[1]Insumos!A:D,3,0)</f>
        <v>kg</v>
      </c>
      <c r="F359" s="38">
        <f>VLOOKUP(C359,[1]Insumos!A:D,4,0)</f>
        <v>7620.75</v>
      </c>
      <c r="G359" s="47">
        <v>1.8</v>
      </c>
      <c r="H359" s="30">
        <v>0</v>
      </c>
      <c r="I359" s="30">
        <f t="shared" ref="I359:I360" si="15">+F359*G359</f>
        <v>13717.35</v>
      </c>
      <c r="J359" s="30">
        <v>0</v>
      </c>
      <c r="K359" s="30">
        <v>0</v>
      </c>
    </row>
    <row r="360" spans="3:11" x14ac:dyDescent="0.2">
      <c r="C360" s="36" t="s">
        <v>101</v>
      </c>
      <c r="D360" s="37" t="str">
        <f>VLOOKUP(C360,[1]Insumos!A:D,2,0)</f>
        <v>Superplastificante y retardante reductor de agua</v>
      </c>
      <c r="E360" s="36" t="str">
        <f>VLOOKUP(C360,[1]Insumos!A:D,3,0)</f>
        <v>Kg</v>
      </c>
      <c r="F360" s="38">
        <f>VLOOKUP(C360,[1]Insumos!A:D,4,0)</f>
        <v>7620.75</v>
      </c>
      <c r="G360" s="47">
        <v>7.5</v>
      </c>
      <c r="H360" s="30">
        <v>0</v>
      </c>
      <c r="I360" s="30">
        <f t="shared" si="15"/>
        <v>57155.625</v>
      </c>
      <c r="J360" s="30">
        <v>0</v>
      </c>
      <c r="K360" s="30">
        <v>0</v>
      </c>
    </row>
    <row r="361" spans="3:11" x14ac:dyDescent="0.2">
      <c r="C361" s="36"/>
      <c r="D361" s="37" t="str">
        <f>+[1]Personal!A32</f>
        <v>Cuadrilla III (1 of + 1 ay p +  4 ay)</v>
      </c>
      <c r="E361" s="88" t="str">
        <f>+[1]Personal!B32</f>
        <v>hr</v>
      </c>
      <c r="F361" s="114">
        <f>+[1]Personal!C32</f>
        <v>56975</v>
      </c>
      <c r="G361" s="47">
        <v>1.5</v>
      </c>
      <c r="H361" s="30">
        <v>0</v>
      </c>
      <c r="I361" s="30">
        <v>0</v>
      </c>
      <c r="J361" s="30">
        <f>+F361*G361</f>
        <v>85462.5</v>
      </c>
      <c r="K361" s="30">
        <v>0</v>
      </c>
    </row>
    <row r="362" spans="3:11" x14ac:dyDescent="0.2">
      <c r="C362" s="36">
        <v>26.126999999999999</v>
      </c>
      <c r="D362" s="37" t="str">
        <f>VLOOKUP(C362,[1]Insumos!A:D,2,0)</f>
        <v>Acarreo interno</v>
      </c>
      <c r="E362" s="36" t="str">
        <f>VLOOKUP(C362,[1]Insumos!A:D,3,0)</f>
        <v>m3</v>
      </c>
      <c r="F362" s="38">
        <f>VLOOKUP(C362,[1]Insumos!A:D,4,0)</f>
        <v>1700</v>
      </c>
      <c r="G362" s="47">
        <v>0.5</v>
      </c>
      <c r="H362" s="30"/>
      <c r="I362" s="30"/>
      <c r="J362" s="30">
        <f>+G362*F362</f>
        <v>850</v>
      </c>
      <c r="K362" s="30"/>
    </row>
    <row r="363" spans="3:11" x14ac:dyDescent="0.2">
      <c r="H363" s="30">
        <f>SUM(H354:H361)</f>
        <v>23787.75</v>
      </c>
      <c r="I363" s="30">
        <f>SUM(I354:I361)</f>
        <v>540655.27499999991</v>
      </c>
      <c r="J363" s="30">
        <f>SUM(J354:J362)</f>
        <v>86312.5</v>
      </c>
      <c r="K363" s="30">
        <f>SUM(K354:K361)</f>
        <v>0</v>
      </c>
    </row>
    <row r="366" spans="3:11" x14ac:dyDescent="0.2">
      <c r="C366" s="106" t="s">
        <v>8</v>
      </c>
      <c r="D366" s="107" t="s">
        <v>9</v>
      </c>
      <c r="E366" s="106" t="s">
        <v>10</v>
      </c>
      <c r="F366" s="108" t="s">
        <v>11</v>
      </c>
      <c r="G366" s="31"/>
      <c r="H366" s="109" t="s">
        <v>12</v>
      </c>
      <c r="I366" s="109" t="s">
        <v>13</v>
      </c>
      <c r="J366" s="110" t="s">
        <v>14</v>
      </c>
      <c r="K366" s="109" t="s">
        <v>15</v>
      </c>
    </row>
    <row r="367" spans="3:11" ht="38.25" x14ac:dyDescent="0.2">
      <c r="C367" s="26">
        <v>5.2</v>
      </c>
      <c r="D367" s="37" t="s">
        <v>102</v>
      </c>
      <c r="E367" s="111" t="s">
        <v>103</v>
      </c>
      <c r="F367" s="112">
        <f>+H367+I367+J367+K367</f>
        <v>7223.326</v>
      </c>
      <c r="H367" s="113">
        <f>+H374</f>
        <v>59.076000000000001</v>
      </c>
      <c r="I367" s="113">
        <f t="shared" ref="I367:K367" si="16">+I374</f>
        <v>6403.49</v>
      </c>
      <c r="J367" s="113">
        <f t="shared" si="16"/>
        <v>760.76</v>
      </c>
      <c r="K367" s="113">
        <f t="shared" si="16"/>
        <v>0</v>
      </c>
    </row>
    <row r="368" spans="3:11" x14ac:dyDescent="0.2">
      <c r="C368" s="32" t="s">
        <v>18</v>
      </c>
      <c r="D368" s="33" t="s">
        <v>19</v>
      </c>
      <c r="E368" s="34" t="s">
        <v>10</v>
      </c>
      <c r="F368" s="35" t="s">
        <v>20</v>
      </c>
      <c r="G368" s="46" t="s">
        <v>21</v>
      </c>
      <c r="H368" s="23" t="s">
        <v>12</v>
      </c>
      <c r="I368" s="23" t="s">
        <v>13</v>
      </c>
      <c r="J368" s="24" t="s">
        <v>14</v>
      </c>
      <c r="K368" s="23" t="s">
        <v>15</v>
      </c>
    </row>
    <row r="369" spans="3:11" x14ac:dyDescent="0.2">
      <c r="C369" s="36" t="s">
        <v>28</v>
      </c>
      <c r="D369" s="37" t="str">
        <f>VLOOKUP(C369,[1]Insumos!A:D,2,0)</f>
        <v>Herramienta Menor General</v>
      </c>
      <c r="E369" s="36" t="s">
        <v>29</v>
      </c>
      <c r="F369" s="38">
        <f>+J372</f>
        <v>590.76</v>
      </c>
      <c r="G369" s="100">
        <v>0.1</v>
      </c>
      <c r="H369" s="30">
        <f>+G369*F369</f>
        <v>59.076000000000001</v>
      </c>
      <c r="I369" s="30">
        <v>0</v>
      </c>
      <c r="J369" s="30">
        <v>0</v>
      </c>
      <c r="K369" s="30">
        <v>0</v>
      </c>
    </row>
    <row r="370" spans="3:11" x14ac:dyDescent="0.2">
      <c r="C370" s="36" t="s">
        <v>104</v>
      </c>
      <c r="D370" s="37" t="str">
        <f>VLOOKUP(C370,[1]Insumos!A:D,2,0)</f>
        <v>Acero de Refuerzo 1/2" a 1 1/4" de 420 MPa</v>
      </c>
      <c r="E370" s="36" t="str">
        <f>VLOOKUP(C370,[1]Insumos!A:D,3,0)</f>
        <v>Kg</v>
      </c>
      <c r="F370" s="38">
        <f>VLOOKUP(C370,[1]Insumos!A:D,4,0)</f>
        <v>5489</v>
      </c>
      <c r="G370" s="47">
        <v>1</v>
      </c>
      <c r="H370" s="30">
        <v>0</v>
      </c>
      <c r="I370" s="30">
        <f>+G370*F370</f>
        <v>5489</v>
      </c>
      <c r="J370" s="30">
        <v>0</v>
      </c>
      <c r="K370" s="30">
        <v>0</v>
      </c>
    </row>
    <row r="371" spans="3:11" x14ac:dyDescent="0.2">
      <c r="C371" s="36" t="s">
        <v>105</v>
      </c>
      <c r="D371" s="37" t="str">
        <f>VLOOKUP(C371,[1]Insumos!A:D,2,0)</f>
        <v>Alambre de Amarre Cal 18</v>
      </c>
      <c r="E371" s="36" t="str">
        <f>VLOOKUP(C371,[1]Insumos!A:D,3,0)</f>
        <v>Kg</v>
      </c>
      <c r="F371" s="38">
        <f>VLOOKUP(C371,[1]Insumos!A:D,4,0)</f>
        <v>4572.45</v>
      </c>
      <c r="G371" s="47">
        <v>0.2</v>
      </c>
      <c r="H371" s="30">
        <v>0</v>
      </c>
      <c r="I371" s="30">
        <f>+G371*F371</f>
        <v>914.49</v>
      </c>
      <c r="J371" s="30">
        <v>0</v>
      </c>
      <c r="K371" s="30">
        <v>0</v>
      </c>
    </row>
    <row r="372" spans="3:11" x14ac:dyDescent="0.2">
      <c r="C372" s="36"/>
      <c r="D372" s="37" t="str">
        <f>+[1]Personal!A29</f>
        <v>Cuadrilla I (1 of + 1 ay)</v>
      </c>
      <c r="E372" s="36" t="str">
        <f>+[1]Personal!B29</f>
        <v>hr</v>
      </c>
      <c r="F372" s="38">
        <f>+[1]Personal!C29</f>
        <v>19692</v>
      </c>
      <c r="G372" s="47">
        <v>0.03</v>
      </c>
      <c r="H372" s="30">
        <v>0</v>
      </c>
      <c r="I372" s="30">
        <v>0</v>
      </c>
      <c r="J372" s="30">
        <f>+G372*F372</f>
        <v>590.76</v>
      </c>
      <c r="K372" s="30">
        <v>0</v>
      </c>
    </row>
    <row r="373" spans="3:11" x14ac:dyDescent="0.2">
      <c r="C373" s="36">
        <v>26.126999999999999</v>
      </c>
      <c r="D373" s="37" t="str">
        <f>VLOOKUP(C373,[1]Insumos!A:D,2,0)</f>
        <v>Acarreo interno</v>
      </c>
      <c r="E373" s="36" t="str">
        <f>VLOOKUP(C373,[1]Insumos!A:D,3,0)</f>
        <v>m3</v>
      </c>
      <c r="F373" s="38">
        <f>VLOOKUP(C373,[1]Insumos!A:D,4,0)</f>
        <v>1700</v>
      </c>
      <c r="G373" s="47">
        <v>0.1</v>
      </c>
      <c r="H373" s="30"/>
      <c r="I373" s="30"/>
      <c r="J373" s="30">
        <f>+G373*F373</f>
        <v>170</v>
      </c>
      <c r="K373" s="30"/>
    </row>
    <row r="374" spans="3:11" x14ac:dyDescent="0.2">
      <c r="H374" s="30">
        <f>SUM(H369:H372)</f>
        <v>59.076000000000001</v>
      </c>
      <c r="I374" s="30">
        <f>SUM(I369:I372)</f>
        <v>6403.49</v>
      </c>
      <c r="J374" s="30">
        <f>SUM(J369:J373)</f>
        <v>760.76</v>
      </c>
      <c r="K374" s="30">
        <f>SUM(K369:K372)</f>
        <v>0</v>
      </c>
    </row>
    <row r="377" spans="3:11" x14ac:dyDescent="0.2">
      <c r="C377" s="106" t="s">
        <v>8</v>
      </c>
      <c r="D377" s="107" t="s">
        <v>9</v>
      </c>
      <c r="E377" s="106" t="s">
        <v>10</v>
      </c>
      <c r="F377" s="108" t="s">
        <v>11</v>
      </c>
      <c r="G377" s="31"/>
      <c r="H377" s="109" t="s">
        <v>12</v>
      </c>
      <c r="I377" s="109" t="s">
        <v>13</v>
      </c>
      <c r="J377" s="110" t="s">
        <v>14</v>
      </c>
      <c r="K377" s="109" t="s">
        <v>15</v>
      </c>
    </row>
    <row r="378" spans="3:11" ht="51" x14ac:dyDescent="0.2">
      <c r="C378" s="26">
        <v>5.3</v>
      </c>
      <c r="D378" s="37" t="s">
        <v>106</v>
      </c>
      <c r="E378" s="111" t="s">
        <v>103</v>
      </c>
      <c r="F378" s="112">
        <f>+ROUND(H378+I378+J378+K378,0)</f>
        <v>18815</v>
      </c>
      <c r="H378" s="113">
        <f>+H387</f>
        <v>806.82</v>
      </c>
      <c r="I378" s="113">
        <f>+I387</f>
        <v>6992.88</v>
      </c>
      <c r="J378" s="113">
        <f>+J387</f>
        <v>8068.2</v>
      </c>
      <c r="K378" s="113">
        <f>+K387</f>
        <v>2946.69</v>
      </c>
    </row>
    <row r="379" spans="3:11" x14ac:dyDescent="0.2">
      <c r="C379" s="32" t="s">
        <v>18</v>
      </c>
      <c r="D379" s="33" t="s">
        <v>19</v>
      </c>
      <c r="E379" s="34" t="s">
        <v>10</v>
      </c>
      <c r="F379" s="35" t="s">
        <v>20</v>
      </c>
      <c r="G379" s="46" t="s">
        <v>21</v>
      </c>
      <c r="H379" s="23" t="s">
        <v>12</v>
      </c>
      <c r="I379" s="23" t="s">
        <v>13</v>
      </c>
      <c r="J379" s="24" t="s">
        <v>14</v>
      </c>
      <c r="K379" s="23" t="s">
        <v>15</v>
      </c>
    </row>
    <row r="380" spans="3:11" x14ac:dyDescent="0.2">
      <c r="C380" s="36" t="s">
        <v>28</v>
      </c>
      <c r="D380" s="37" t="str">
        <f>VLOOKUP(C380,[1]Insumos!A:D,2,0)</f>
        <v>Herramienta Menor General</v>
      </c>
      <c r="E380" s="36" t="s">
        <v>29</v>
      </c>
      <c r="F380" s="38">
        <f>+J386</f>
        <v>8068.2</v>
      </c>
      <c r="G380" s="100">
        <v>0.1</v>
      </c>
      <c r="H380" s="30">
        <f>+G380*F380</f>
        <v>806.82</v>
      </c>
      <c r="I380" s="30">
        <v>0</v>
      </c>
      <c r="J380" s="30">
        <v>0</v>
      </c>
      <c r="K380" s="30">
        <v>0</v>
      </c>
    </row>
    <row r="381" spans="3:11" x14ac:dyDescent="0.2">
      <c r="C381" s="36">
        <v>6.15</v>
      </c>
      <c r="D381" s="37" t="str">
        <f>VLOOKUP(C381,[1]Insumos!A:D,2,0)</f>
        <v>Perfilería metálica</v>
      </c>
      <c r="E381" s="36" t="str">
        <f>VLOOKUP(C381,[1]Insumos!A:D,3,0)</f>
        <v>Kg</v>
      </c>
      <c r="F381" s="115">
        <f>VLOOKUP(D381,[1]Insumos!B:E,3,0)</f>
        <v>3900</v>
      </c>
      <c r="G381" s="47">
        <v>1</v>
      </c>
      <c r="H381" s="30">
        <v>0</v>
      </c>
      <c r="I381" s="30">
        <f>+G381*F381</f>
        <v>3900</v>
      </c>
      <c r="J381" s="30">
        <v>0</v>
      </c>
      <c r="K381" s="30">
        <v>0</v>
      </c>
    </row>
    <row r="382" spans="3:11" x14ac:dyDescent="0.2">
      <c r="C382" s="56" t="s">
        <v>107</v>
      </c>
      <c r="D382" s="37" t="str">
        <f>VLOOKUP(C382,[1]Insumos!A:D,2,0)</f>
        <v>Soldadura 6013</v>
      </c>
      <c r="E382" s="36" t="str">
        <f>VLOOKUP(C382,[1]Insumos!A:D,3,0)</f>
        <v>kg</v>
      </c>
      <c r="F382" s="38">
        <f>VLOOKUP(C382,[1]Insumos!A:D,4,0)</f>
        <v>8128.8</v>
      </c>
      <c r="G382" s="47">
        <v>0.1</v>
      </c>
      <c r="H382" s="30">
        <v>0</v>
      </c>
      <c r="I382" s="30">
        <f>+G382*F382</f>
        <v>812.88000000000011</v>
      </c>
      <c r="J382" s="30">
        <v>0</v>
      </c>
      <c r="K382" s="30">
        <v>0</v>
      </c>
    </row>
    <row r="383" spans="3:11" x14ac:dyDescent="0.2">
      <c r="C383" s="56" t="s">
        <v>24</v>
      </c>
      <c r="D383" s="37" t="str">
        <f>VLOOKUP(C383,[1]Insumos!A:D,2,0)</f>
        <v>Transporte Camioneta hasta 1.5 Toneladas</v>
      </c>
      <c r="E383" s="36" t="str">
        <f>VLOOKUP(C383,[1]Insumos!A:D,3,0)</f>
        <v>Día</v>
      </c>
      <c r="F383" s="38">
        <f>VLOOKUP(C383,[1]Insumos!A:D,4,0)</f>
        <v>147334.5</v>
      </c>
      <c r="G383" s="47">
        <v>0.02</v>
      </c>
      <c r="H383" s="30"/>
      <c r="I383" s="30"/>
      <c r="J383" s="30"/>
      <c r="K383" s="30">
        <f>+G383*F383</f>
        <v>2946.69</v>
      </c>
    </row>
    <row r="384" spans="3:11" x14ac:dyDescent="0.2">
      <c r="C384" s="56" t="s">
        <v>108</v>
      </c>
      <c r="D384" s="37" t="str">
        <f>VLOOKUP(C384,[1]Insumos!A:D,2,0)</f>
        <v>Anticorrosivo premium</v>
      </c>
      <c r="E384" s="36" t="str">
        <f>VLOOKUP(C384,[1]Insumos!A:D,3,0)</f>
        <v xml:space="preserve">Gal </v>
      </c>
      <c r="F384" s="38">
        <f>VLOOKUP(C384,[1]Insumos!A:D,4,0)</f>
        <v>45000</v>
      </c>
      <c r="G384" s="47">
        <v>0.02</v>
      </c>
      <c r="H384" s="30"/>
      <c r="I384" s="30">
        <f t="shared" ref="I384:I385" si="17">+G384*F384</f>
        <v>900</v>
      </c>
      <c r="J384" s="30"/>
      <c r="K384" s="30"/>
    </row>
    <row r="385" spans="3:11" x14ac:dyDescent="0.2">
      <c r="C385" s="56" t="s">
        <v>109</v>
      </c>
      <c r="D385" s="37" t="str">
        <f>VLOOKUP(C385,[1]Insumos!A:D,2,0)</f>
        <v>Pintura para estructura metálica</v>
      </c>
      <c r="E385" s="36" t="str">
        <f>VLOOKUP(C385,[1]Insumos!A:D,3,0)</f>
        <v>gal</v>
      </c>
      <c r="F385" s="38">
        <f>VLOOKUP(C385,[1]Insumos!A:D,4,0)</f>
        <v>46000</v>
      </c>
      <c r="G385" s="47">
        <v>0.03</v>
      </c>
      <c r="H385" s="30"/>
      <c r="I385" s="30">
        <f t="shared" si="17"/>
        <v>1380</v>
      </c>
      <c r="J385" s="30"/>
      <c r="K385" s="30"/>
    </row>
    <row r="386" spans="3:11" x14ac:dyDescent="0.2">
      <c r="C386" s="36"/>
      <c r="D386" s="37" t="str">
        <f>+[1]Personal!A39</f>
        <v>M.O. especializada estrcutura metalica</v>
      </c>
      <c r="E386" s="36" t="str">
        <f>+[1]Personal!B39</f>
        <v>hr</v>
      </c>
      <c r="F386" s="38">
        <f>+[1]Personal!C39</f>
        <v>26894</v>
      </c>
      <c r="G386" s="47">
        <v>0.3</v>
      </c>
      <c r="H386" s="30">
        <v>0</v>
      </c>
      <c r="I386" s="30">
        <v>0</v>
      </c>
      <c r="J386" s="30">
        <f>+G386*F386</f>
        <v>8068.2</v>
      </c>
      <c r="K386" s="30">
        <v>0</v>
      </c>
    </row>
    <row r="387" spans="3:11" x14ac:dyDescent="0.2">
      <c r="H387" s="30">
        <f>SUM(H380:H386)</f>
        <v>806.82</v>
      </c>
      <c r="I387" s="30">
        <f>SUM(I380:I386)</f>
        <v>6992.88</v>
      </c>
      <c r="J387" s="30">
        <f>SUM(J380:J386)</f>
        <v>8068.2</v>
      </c>
      <c r="K387" s="30">
        <f>SUM(K380:K386)</f>
        <v>2946.69</v>
      </c>
    </row>
    <row r="388" spans="3:11" x14ac:dyDescent="0.2">
      <c r="H388" s="55"/>
      <c r="I388" s="55"/>
      <c r="J388" s="55"/>
      <c r="K388" s="55"/>
    </row>
    <row r="389" spans="3:11" ht="26.25" x14ac:dyDescent="0.4">
      <c r="C389" s="116" t="s">
        <v>110</v>
      </c>
      <c r="D389" s="117"/>
      <c r="E389" s="117"/>
      <c r="F389" s="117"/>
      <c r="G389" s="117"/>
      <c r="H389" s="117"/>
      <c r="I389" s="117"/>
      <c r="J389" s="117"/>
      <c r="K389" s="118"/>
    </row>
    <row r="390" spans="3:11" x14ac:dyDescent="0.2">
      <c r="C390" s="106" t="s">
        <v>8</v>
      </c>
      <c r="D390" s="107" t="s">
        <v>9</v>
      </c>
      <c r="E390" s="106" t="s">
        <v>10</v>
      </c>
      <c r="F390" s="108" t="s">
        <v>11</v>
      </c>
      <c r="G390" s="31"/>
      <c r="H390" s="109" t="s">
        <v>12</v>
      </c>
      <c r="I390" s="109" t="s">
        <v>13</v>
      </c>
      <c r="J390" s="110" t="s">
        <v>14</v>
      </c>
      <c r="K390" s="109" t="s">
        <v>15</v>
      </c>
    </row>
    <row r="391" spans="3:11" ht="36.75" customHeight="1" x14ac:dyDescent="0.2">
      <c r="C391" s="26">
        <v>6.1</v>
      </c>
      <c r="D391" s="37" t="s">
        <v>111</v>
      </c>
      <c r="E391" s="111" t="s">
        <v>35</v>
      </c>
      <c r="F391" s="29">
        <f>ROUND(SUM(H400:K400,0),0)</f>
        <v>624573</v>
      </c>
      <c r="H391" s="30">
        <f>+H400</f>
        <v>39492.5</v>
      </c>
      <c r="I391" s="30">
        <f>+I400</f>
        <v>413645</v>
      </c>
      <c r="J391" s="30">
        <f>+J400</f>
        <v>170925</v>
      </c>
      <c r="K391" s="30">
        <f>+K400</f>
        <v>510</v>
      </c>
    </row>
    <row r="392" spans="3:11" x14ac:dyDescent="0.2">
      <c r="C392" s="32" t="s">
        <v>18</v>
      </c>
      <c r="D392" s="33" t="s">
        <v>19</v>
      </c>
      <c r="E392" s="34" t="s">
        <v>10</v>
      </c>
      <c r="F392" s="35" t="s">
        <v>20</v>
      </c>
      <c r="G392" s="46" t="s">
        <v>21</v>
      </c>
      <c r="H392" s="23" t="s">
        <v>12</v>
      </c>
      <c r="I392" s="23" t="s">
        <v>13</v>
      </c>
      <c r="J392" s="24" t="s">
        <v>14</v>
      </c>
      <c r="K392" s="23" t="s">
        <v>15</v>
      </c>
    </row>
    <row r="393" spans="3:11" x14ac:dyDescent="0.2">
      <c r="C393" s="36" t="s">
        <v>28</v>
      </c>
      <c r="D393" s="37" t="str">
        <f>VLOOKUP(C393,[1]Insumos!A:D,2,0)</f>
        <v>Herramienta Menor General</v>
      </c>
      <c r="E393" s="36" t="s">
        <v>29</v>
      </c>
      <c r="F393" s="38">
        <f>+J398</f>
        <v>170925</v>
      </c>
      <c r="G393" s="119">
        <v>0.1</v>
      </c>
      <c r="H393" s="30">
        <f>+G393*F393</f>
        <v>17092.5</v>
      </c>
      <c r="I393" s="30"/>
      <c r="J393" s="30">
        <v>0</v>
      </c>
      <c r="K393" s="30">
        <v>0</v>
      </c>
    </row>
    <row r="394" spans="3:11" x14ac:dyDescent="0.2">
      <c r="C394" s="22">
        <v>28</v>
      </c>
      <c r="D394" s="37" t="str">
        <f>VLOOKUP(C394,[1]Insumos!A:D,2,0)</f>
        <v>Concreto Clase II (21 Mpa)  Producido en Obra</v>
      </c>
      <c r="E394" s="36" t="str">
        <f>VLOOKUP(C394,[1]Insumos!A:D,3,0)</f>
        <v>m3</v>
      </c>
      <c r="F394" s="38">
        <f>VLOOKUP(C394,[1]Insumos!A:D,4,0)</f>
        <v>411635</v>
      </c>
      <c r="G394" s="36">
        <v>1</v>
      </c>
      <c r="H394" s="30"/>
      <c r="I394" s="30">
        <f>+G394*F394</f>
        <v>411635</v>
      </c>
      <c r="J394" s="30">
        <v>0</v>
      </c>
      <c r="K394" s="30">
        <v>0</v>
      </c>
    </row>
    <row r="395" spans="3:11" x14ac:dyDescent="0.2">
      <c r="C395" s="56" t="s">
        <v>112</v>
      </c>
      <c r="D395" s="37" t="str">
        <f>VLOOKUP(C395,[1]Insumos!A:D,2,0)</f>
        <v>Peldaños en 3/4 de FC=420 MPA incluye perforación y anclaje</v>
      </c>
      <c r="E395" s="36" t="str">
        <f>VLOOKUP(C395,[1]Insumos!A:D,3,0)</f>
        <v>un</v>
      </c>
      <c r="F395" s="38">
        <f>VLOOKUP(C395,[1]Insumos!A:D,4,0)</f>
        <v>2800</v>
      </c>
      <c r="G395" s="36">
        <v>8</v>
      </c>
      <c r="H395" s="30">
        <f>+F395*G395</f>
        <v>22400</v>
      </c>
      <c r="I395" s="30"/>
      <c r="J395" s="30">
        <v>0</v>
      </c>
      <c r="K395" s="30">
        <v>0</v>
      </c>
    </row>
    <row r="396" spans="3:11" x14ac:dyDescent="0.2">
      <c r="C396" s="56">
        <v>26.126999999999999</v>
      </c>
      <c r="D396" s="37" t="str">
        <f>VLOOKUP(C396,[1]Insumos!A:D,2,0)</f>
        <v>Acarreo interno</v>
      </c>
      <c r="E396" s="36" t="str">
        <f>VLOOKUP(C396,[1]Insumos!A:D,3,0)</f>
        <v>m3</v>
      </c>
      <c r="F396" s="38">
        <f>VLOOKUP(C396,[1]Insumos!A:D,4,0)</f>
        <v>1700</v>
      </c>
      <c r="G396" s="36">
        <v>0.3</v>
      </c>
      <c r="H396" s="30">
        <v>0</v>
      </c>
      <c r="I396" s="30">
        <v>0</v>
      </c>
      <c r="J396" s="30">
        <v>0</v>
      </c>
      <c r="K396" s="30">
        <f>+G396*F396</f>
        <v>510</v>
      </c>
    </row>
    <row r="397" spans="3:11" x14ac:dyDescent="0.2">
      <c r="C397" s="36" t="s">
        <v>72</v>
      </c>
      <c r="D397" s="37" t="str">
        <f>VLOOKUP(C397,[1]Insumos!A:D,2,0)</f>
        <v>Formaleta en madera para para cámara cuadrada</v>
      </c>
      <c r="E397" s="36" t="str">
        <f>VLOOKUP(C397,[1]Insumos!A:D,3,0)</f>
        <v>Día</v>
      </c>
      <c r="F397" s="38">
        <f>VLOOKUP(C397,[1]Insumos!A:D,4,0)</f>
        <v>10050</v>
      </c>
      <c r="G397" s="36">
        <v>0.2</v>
      </c>
      <c r="H397" s="30"/>
      <c r="I397" s="30">
        <f>+G397*F397</f>
        <v>2010</v>
      </c>
      <c r="J397" s="30"/>
      <c r="K397" s="30"/>
    </row>
    <row r="398" spans="3:11" x14ac:dyDescent="0.2">
      <c r="C398" s="36"/>
      <c r="D398" s="37" t="str">
        <f>+[1]Personal!A32</f>
        <v>Cuadrilla III (1 of + 1 ay p +  4 ay)</v>
      </c>
      <c r="E398" s="36" t="str">
        <f>+[1]Personal!B32</f>
        <v>hr</v>
      </c>
      <c r="F398" s="38">
        <f>+[1]Personal!C32</f>
        <v>56975</v>
      </c>
      <c r="G398" s="36">
        <v>3</v>
      </c>
      <c r="H398" s="30">
        <v>0</v>
      </c>
      <c r="I398" s="30"/>
      <c r="J398" s="30">
        <f>+G398*F398</f>
        <v>170925</v>
      </c>
      <c r="K398" s="30"/>
    </row>
    <row r="399" spans="3:11" x14ac:dyDescent="0.2">
      <c r="C399" s="44"/>
      <c r="D399" s="43"/>
      <c r="E399" s="44"/>
      <c r="F399" s="45"/>
      <c r="G399" s="44"/>
      <c r="H399" s="55"/>
      <c r="I399" s="55"/>
      <c r="J399" s="55"/>
      <c r="K399" s="55"/>
    </row>
    <row r="400" spans="3:11" x14ac:dyDescent="0.2">
      <c r="D400" s="43"/>
      <c r="E400" s="44"/>
      <c r="F400" s="45"/>
      <c r="H400" s="55">
        <f>+SUM(H393:H398)</f>
        <v>39492.5</v>
      </c>
      <c r="I400" s="55">
        <f>+SUM(I393:I398)</f>
        <v>413645</v>
      </c>
      <c r="J400" s="55">
        <f>+SUM(J393:J398)</f>
        <v>170925</v>
      </c>
      <c r="K400" s="55">
        <f>+SUM(K393:K398)</f>
        <v>510</v>
      </c>
    </row>
    <row r="401" spans="3:11" x14ac:dyDescent="0.2">
      <c r="D401" s="43"/>
      <c r="E401" s="44"/>
      <c r="F401" s="45"/>
      <c r="H401" s="55"/>
      <c r="I401" s="55"/>
      <c r="J401" s="55"/>
      <c r="K401" s="55"/>
    </row>
    <row r="402" spans="3:11" x14ac:dyDescent="0.2">
      <c r="C402" s="106" t="s">
        <v>8</v>
      </c>
      <c r="D402" s="107" t="s">
        <v>9</v>
      </c>
      <c r="E402" s="106" t="s">
        <v>10</v>
      </c>
      <c r="F402" s="108" t="s">
        <v>11</v>
      </c>
      <c r="G402" s="31"/>
      <c r="H402" s="109" t="s">
        <v>12</v>
      </c>
      <c r="I402" s="109" t="s">
        <v>13</v>
      </c>
      <c r="J402" s="110" t="s">
        <v>14</v>
      </c>
      <c r="K402" s="109" t="s">
        <v>15</v>
      </c>
    </row>
    <row r="403" spans="3:11" ht="25.5" x14ac:dyDescent="0.2">
      <c r="C403" s="26">
        <v>6.2</v>
      </c>
      <c r="D403" s="37" t="s">
        <v>113</v>
      </c>
      <c r="E403" s="111" t="s">
        <v>69</v>
      </c>
      <c r="F403" s="29">
        <f>ROUND(SUM(H403:K403,0),0)</f>
        <v>627459</v>
      </c>
      <c r="H403" s="30">
        <f>+H410</f>
        <v>2689.4</v>
      </c>
      <c r="I403" s="30">
        <f t="shared" ref="I403:K403" si="18">+I410</f>
        <v>594418.5</v>
      </c>
      <c r="J403" s="30">
        <f t="shared" si="18"/>
        <v>26894</v>
      </c>
      <c r="K403" s="30">
        <f t="shared" si="18"/>
        <v>3456.69</v>
      </c>
    </row>
    <row r="404" spans="3:11" x14ac:dyDescent="0.2">
      <c r="C404" s="32" t="s">
        <v>18</v>
      </c>
      <c r="D404" s="33" t="s">
        <v>19</v>
      </c>
      <c r="E404" s="34" t="s">
        <v>10</v>
      </c>
      <c r="F404" s="35" t="s">
        <v>20</v>
      </c>
      <c r="G404" s="46" t="s">
        <v>21</v>
      </c>
      <c r="H404" s="23" t="s">
        <v>12</v>
      </c>
      <c r="I404" s="23" t="s">
        <v>13</v>
      </c>
      <c r="J404" s="24" t="s">
        <v>14</v>
      </c>
      <c r="K404" s="23" t="s">
        <v>15</v>
      </c>
    </row>
    <row r="405" spans="3:11" x14ac:dyDescent="0.2">
      <c r="C405" s="56" t="s">
        <v>63</v>
      </c>
      <c r="D405" s="37" t="str">
        <f>VLOOKUP(C405,[1]Insumos!A:D,2,0)</f>
        <v>AroTapa y tapa Hierro Ductil D=0,60 m</v>
      </c>
      <c r="E405" s="36" t="str">
        <f>VLOOKUP(C405,[1]Insumos!A:D,3,0)</f>
        <v>Un</v>
      </c>
      <c r="F405" s="38">
        <f>VLOOKUP(C405,[1]Insumos!A:D,4,0)</f>
        <v>594418.5</v>
      </c>
      <c r="G405" s="36">
        <v>1</v>
      </c>
      <c r="H405" s="30"/>
      <c r="I405" s="30">
        <f>+F405*G405</f>
        <v>594418.5</v>
      </c>
      <c r="J405" s="30"/>
      <c r="K405" s="30"/>
    </row>
    <row r="406" spans="3:11" x14ac:dyDescent="0.2">
      <c r="C406" s="36" t="s">
        <v>28</v>
      </c>
      <c r="D406" s="37" t="str">
        <f>VLOOKUP(C406,[1]Insumos!A:D,2,0)</f>
        <v>Herramienta Menor General</v>
      </c>
      <c r="E406" s="36" t="s">
        <v>29</v>
      </c>
      <c r="F406" s="38">
        <f>+J407</f>
        <v>26894</v>
      </c>
      <c r="G406" s="119">
        <v>0.1</v>
      </c>
      <c r="H406" s="30">
        <f>+G406*F406</f>
        <v>2689.4</v>
      </c>
      <c r="I406" s="30"/>
      <c r="J406" s="30"/>
      <c r="K406" s="30"/>
    </row>
    <row r="407" spans="3:11" x14ac:dyDescent="0.2">
      <c r="C407" s="36"/>
      <c r="D407" s="37" t="str">
        <f>+[1]Personal!A30</f>
        <v>Cuadrilla II (1 of + 2 ay) Instalación tubería y accesorios</v>
      </c>
      <c r="E407" s="88" t="str">
        <f>+[1]Personal!B30</f>
        <v>hr</v>
      </c>
      <c r="F407" s="38">
        <f>+[1]Personal!C30</f>
        <v>26894</v>
      </c>
      <c r="G407" s="36">
        <v>1</v>
      </c>
      <c r="H407" s="30"/>
      <c r="I407" s="30"/>
      <c r="J407" s="30">
        <f>+G407*F407</f>
        <v>26894</v>
      </c>
      <c r="K407" s="30"/>
    </row>
    <row r="408" spans="3:11" x14ac:dyDescent="0.2">
      <c r="C408" s="56" t="s">
        <v>24</v>
      </c>
      <c r="D408" s="37" t="str">
        <f>VLOOKUP(C408,[1]Insumos!A:D,2,0)</f>
        <v>Transporte Camioneta hasta 1.5 Toneladas</v>
      </c>
      <c r="E408" s="36" t="str">
        <f>VLOOKUP(C408,[1]Insumos!A:D,3,0)</f>
        <v>Día</v>
      </c>
      <c r="F408" s="38">
        <f>VLOOKUP(C408,[1]Insumos!A:D,4,0)</f>
        <v>147334.5</v>
      </c>
      <c r="G408" s="47">
        <v>0.02</v>
      </c>
      <c r="H408" s="30"/>
      <c r="I408" s="30"/>
      <c r="J408" s="30"/>
      <c r="K408" s="30">
        <f>+G408*F408</f>
        <v>2946.69</v>
      </c>
    </row>
    <row r="409" spans="3:11" x14ac:dyDescent="0.2">
      <c r="C409" s="56">
        <v>26.126999999999999</v>
      </c>
      <c r="D409" s="37" t="str">
        <f>VLOOKUP(C409,[1]Insumos!A:D,2,0)</f>
        <v>Acarreo interno</v>
      </c>
      <c r="E409" s="36" t="str">
        <f>VLOOKUP(C409,[1]Insumos!A:D,3,0)</f>
        <v>m3</v>
      </c>
      <c r="F409" s="38">
        <f>VLOOKUP(C409,[1]Insumos!A:D,4,0)</f>
        <v>1700</v>
      </c>
      <c r="G409" s="36">
        <v>0.3</v>
      </c>
      <c r="H409" s="30">
        <v>0</v>
      </c>
      <c r="I409" s="30">
        <v>0</v>
      </c>
      <c r="J409" s="30">
        <v>0</v>
      </c>
      <c r="K409" s="30">
        <f>+G409*F409</f>
        <v>510</v>
      </c>
    </row>
    <row r="410" spans="3:11" x14ac:dyDescent="0.2">
      <c r="D410" s="43"/>
      <c r="E410" s="44"/>
      <c r="F410" s="45"/>
      <c r="H410" s="55">
        <f>+SUM(H405:H407)</f>
        <v>2689.4</v>
      </c>
      <c r="I410" s="55">
        <f>+SUM(I405:I407)</f>
        <v>594418.5</v>
      </c>
      <c r="J410" s="55">
        <f>+SUM(J405:J407)</f>
        <v>26894</v>
      </c>
      <c r="K410" s="55">
        <f>+SUM(K405:K409)</f>
        <v>3456.69</v>
      </c>
    </row>
    <row r="411" spans="3:11" x14ac:dyDescent="0.2">
      <c r="D411" s="43"/>
      <c r="E411" s="44"/>
      <c r="F411" s="45"/>
      <c r="H411" s="55"/>
      <c r="I411" s="55"/>
      <c r="J411" s="55"/>
      <c r="K411" s="55"/>
    </row>
    <row r="412" spans="3:11" x14ac:dyDescent="0.2">
      <c r="D412" s="43"/>
      <c r="E412" s="44"/>
      <c r="F412" s="45"/>
      <c r="H412" s="55"/>
      <c r="I412" s="55"/>
      <c r="J412" s="55"/>
      <c r="K412" s="55"/>
    </row>
    <row r="413" spans="3:11" x14ac:dyDescent="0.2">
      <c r="C413" s="106" t="s">
        <v>8</v>
      </c>
      <c r="D413" s="107" t="s">
        <v>9</v>
      </c>
      <c r="E413" s="106" t="s">
        <v>10</v>
      </c>
      <c r="F413" s="108" t="s">
        <v>11</v>
      </c>
      <c r="G413" s="31"/>
      <c r="H413" s="109" t="s">
        <v>12</v>
      </c>
      <c r="I413" s="109" t="s">
        <v>13</v>
      </c>
      <c r="J413" s="110" t="s">
        <v>14</v>
      </c>
      <c r="K413" s="109" t="s">
        <v>15</v>
      </c>
    </row>
    <row r="414" spans="3:11" ht="63.75" x14ac:dyDescent="0.2">
      <c r="C414" s="26">
        <v>6.3</v>
      </c>
      <c r="D414" s="37" t="s">
        <v>114</v>
      </c>
      <c r="E414" s="111" t="s">
        <v>69</v>
      </c>
      <c r="F414" s="29">
        <f>ROUND(SUM(H414:K414,0),0)</f>
        <v>624654</v>
      </c>
      <c r="H414" s="30">
        <f>+H421</f>
        <v>13447</v>
      </c>
      <c r="I414" s="30">
        <f t="shared" ref="I414" si="19">+I421</f>
        <v>473620</v>
      </c>
      <c r="J414" s="30">
        <f>+J421</f>
        <v>134640</v>
      </c>
      <c r="K414" s="30">
        <f>+K421</f>
        <v>2946.69</v>
      </c>
    </row>
    <row r="415" spans="3:11" x14ac:dyDescent="0.2">
      <c r="C415" s="32" t="s">
        <v>18</v>
      </c>
      <c r="D415" s="33" t="s">
        <v>19</v>
      </c>
      <c r="E415" s="34" t="s">
        <v>10</v>
      </c>
      <c r="F415" s="35" t="s">
        <v>20</v>
      </c>
      <c r="G415" s="46" t="s">
        <v>21</v>
      </c>
      <c r="H415" s="23" t="s">
        <v>12</v>
      </c>
      <c r="I415" s="23" t="s">
        <v>13</v>
      </c>
      <c r="J415" s="24" t="s">
        <v>14</v>
      </c>
      <c r="K415" s="23" t="s">
        <v>15</v>
      </c>
    </row>
    <row r="416" spans="3:11" ht="25.5" x14ac:dyDescent="0.2">
      <c r="C416" s="56" t="s">
        <v>115</v>
      </c>
      <c r="D416" s="37" t="str">
        <f>VLOOKUP(C416,[1]Insumos!A:D,2,0)</f>
        <v>Compuerta PRFV tipo guillotina 0.6m de ancho por 0.7 m de alto</v>
      </c>
      <c r="E416" s="36" t="str">
        <f>VLOOKUP(C416,[1]Insumos!A:D,3,0)</f>
        <v>un</v>
      </c>
      <c r="F416" s="38">
        <f>VLOOKUP(C416,[1]Insumos!A:D,4,0)</f>
        <v>473620</v>
      </c>
      <c r="G416" s="36">
        <v>1</v>
      </c>
      <c r="H416" s="30"/>
      <c r="I416" s="30">
        <f>+F416*G416</f>
        <v>473620</v>
      </c>
      <c r="J416" s="30"/>
      <c r="K416" s="30"/>
    </row>
    <row r="417" spans="3:11" x14ac:dyDescent="0.2">
      <c r="C417" s="36" t="s">
        <v>28</v>
      </c>
      <c r="D417" s="37" t="str">
        <f>VLOOKUP(C417,[1]Insumos!A:D,2,0)</f>
        <v>Herramienta Menor General</v>
      </c>
      <c r="E417" s="36" t="s">
        <v>29</v>
      </c>
      <c r="F417" s="38">
        <f>+J420</f>
        <v>134470</v>
      </c>
      <c r="G417" s="119">
        <v>0.1</v>
      </c>
      <c r="H417" s="30">
        <f>+G417*F417</f>
        <v>13447</v>
      </c>
      <c r="I417" s="30"/>
      <c r="J417" s="30"/>
      <c r="K417" s="30"/>
    </row>
    <row r="418" spans="3:11" x14ac:dyDescent="0.2">
      <c r="C418" s="56" t="s">
        <v>24</v>
      </c>
      <c r="D418" s="37" t="str">
        <f>VLOOKUP(C418,[1]Insumos!A:D,2,0)</f>
        <v>Transporte Camioneta hasta 1.5 Toneladas</v>
      </c>
      <c r="E418" s="36" t="str">
        <f>VLOOKUP(C418,[1]Insumos!A:D,3,0)</f>
        <v>Día</v>
      </c>
      <c r="F418" s="38">
        <f>VLOOKUP(C418,[1]Insumos!A:D,4,0)</f>
        <v>147334.5</v>
      </c>
      <c r="G418" s="47">
        <v>0.02</v>
      </c>
      <c r="H418" s="30"/>
      <c r="I418" s="30"/>
      <c r="J418" s="30"/>
      <c r="K418" s="30">
        <f>+G418*F418</f>
        <v>2946.69</v>
      </c>
    </row>
    <row r="419" spans="3:11" x14ac:dyDescent="0.2">
      <c r="C419" s="36">
        <v>26.126999999999999</v>
      </c>
      <c r="D419" s="37" t="str">
        <f>VLOOKUP(C419,[1]Insumos!A:D,2,0)</f>
        <v>Acarreo interno</v>
      </c>
      <c r="E419" s="36" t="str">
        <f>VLOOKUP(C419,[1]Insumos!A:D,3,0)</f>
        <v>m3</v>
      </c>
      <c r="F419" s="38">
        <f>VLOOKUP(C419,[1]Insumos!A:D,4,0)</f>
        <v>1700</v>
      </c>
      <c r="G419" s="47">
        <v>0.1</v>
      </c>
      <c r="H419" s="30"/>
      <c r="I419" s="30"/>
      <c r="J419" s="30">
        <f>+G419*F419</f>
        <v>170</v>
      </c>
      <c r="K419" s="30"/>
    </row>
    <row r="420" spans="3:11" x14ac:dyDescent="0.2">
      <c r="C420" s="36"/>
      <c r="D420" s="37" t="str">
        <f>+[1]Personal!A30</f>
        <v>Cuadrilla II (1 of + 2 ay) Instalación tubería y accesorios</v>
      </c>
      <c r="E420" s="88" t="str">
        <f>+[1]Personal!B30</f>
        <v>hr</v>
      </c>
      <c r="F420" s="38">
        <f>+[1]Personal!C30</f>
        <v>26894</v>
      </c>
      <c r="G420" s="36">
        <v>5</v>
      </c>
      <c r="H420" s="30"/>
      <c r="I420" s="30"/>
      <c r="J420" s="30">
        <f>+G420*F420</f>
        <v>134470</v>
      </c>
      <c r="K420" s="30"/>
    </row>
    <row r="421" spans="3:11" x14ac:dyDescent="0.2">
      <c r="D421" s="43"/>
      <c r="E421" s="44"/>
      <c r="F421" s="45"/>
      <c r="H421" s="55">
        <f>+SUM(H416:H420)</f>
        <v>13447</v>
      </c>
      <c r="I421" s="55">
        <f>+SUM(I416:I420)</f>
        <v>473620</v>
      </c>
      <c r="J421" s="55">
        <f>+SUM(J416:J420)</f>
        <v>134640</v>
      </c>
      <c r="K421" s="55">
        <f>+SUM(K415:K420)</f>
        <v>2946.69</v>
      </c>
    </row>
    <row r="422" spans="3:11" x14ac:dyDescent="0.2">
      <c r="D422" s="43"/>
      <c r="E422" s="44"/>
      <c r="F422" s="45"/>
      <c r="H422" s="55"/>
      <c r="I422" s="55"/>
      <c r="J422" s="55"/>
      <c r="K422" s="55"/>
    </row>
    <row r="423" spans="3:11" x14ac:dyDescent="0.2">
      <c r="D423" s="43"/>
      <c r="E423" s="44"/>
      <c r="F423" s="45"/>
      <c r="H423" s="55"/>
      <c r="I423" s="55"/>
      <c r="J423" s="55"/>
      <c r="K423" s="55"/>
    </row>
    <row r="424" spans="3:11" x14ac:dyDescent="0.2">
      <c r="C424" s="106" t="s">
        <v>8</v>
      </c>
      <c r="D424" s="107" t="s">
        <v>9</v>
      </c>
      <c r="E424" s="106" t="s">
        <v>10</v>
      </c>
      <c r="F424" s="108" t="s">
        <v>11</v>
      </c>
      <c r="G424" s="31"/>
      <c r="H424" s="109" t="s">
        <v>12</v>
      </c>
      <c r="I424" s="109" t="s">
        <v>13</v>
      </c>
      <c r="J424" s="110" t="s">
        <v>14</v>
      </c>
      <c r="K424" s="109" t="s">
        <v>15</v>
      </c>
    </row>
    <row r="425" spans="3:11" ht="63.75" x14ac:dyDescent="0.2">
      <c r="C425" s="26">
        <v>6.4</v>
      </c>
      <c r="D425" s="37" t="s">
        <v>116</v>
      </c>
      <c r="E425" s="111" t="s">
        <v>69</v>
      </c>
      <c r="F425" s="29">
        <f>ROUND(SUM(H425:K425,0),0)</f>
        <v>297453</v>
      </c>
      <c r="H425" s="30">
        <f>+H432</f>
        <v>5378.8</v>
      </c>
      <c r="I425" s="30">
        <f t="shared" ref="I425:K425" si="20">+I432</f>
        <v>235000</v>
      </c>
      <c r="J425" s="30">
        <f t="shared" si="20"/>
        <v>54128</v>
      </c>
      <c r="K425" s="30">
        <f t="shared" si="20"/>
        <v>2946.69</v>
      </c>
    </row>
    <row r="426" spans="3:11" x14ac:dyDescent="0.2">
      <c r="C426" s="32" t="s">
        <v>18</v>
      </c>
      <c r="D426" s="33" t="s">
        <v>19</v>
      </c>
      <c r="E426" s="34" t="s">
        <v>10</v>
      </c>
      <c r="F426" s="35" t="s">
        <v>20</v>
      </c>
      <c r="G426" s="46" t="s">
        <v>21</v>
      </c>
      <c r="H426" s="23" t="s">
        <v>12</v>
      </c>
      <c r="I426" s="23" t="s">
        <v>13</v>
      </c>
      <c r="J426" s="24" t="s">
        <v>14</v>
      </c>
      <c r="K426" s="23" t="s">
        <v>15</v>
      </c>
    </row>
    <row r="427" spans="3:11" ht="25.5" x14ac:dyDescent="0.2">
      <c r="C427" s="56">
        <v>21.44</v>
      </c>
      <c r="D427" s="37" t="str">
        <f>VLOOKUP(C427,[1]Insumos!A:D,2,0)</f>
        <v>Compuerta PRFV tipo guillotina 0.20m de ancho por 0.9m de alto</v>
      </c>
      <c r="E427" s="36" t="str">
        <f>VLOOKUP(C427,[1]Insumos!A:D,3,0)</f>
        <v>un</v>
      </c>
      <c r="F427" s="38">
        <f>VLOOKUP(C427,[1]Insumos!A:D,4,0)</f>
        <v>235000</v>
      </c>
      <c r="G427" s="36">
        <v>1</v>
      </c>
      <c r="H427" s="30"/>
      <c r="I427" s="30">
        <f>+F427*G427</f>
        <v>235000</v>
      </c>
      <c r="J427" s="30"/>
      <c r="K427" s="30"/>
    </row>
    <row r="428" spans="3:11" x14ac:dyDescent="0.2">
      <c r="C428" s="36" t="s">
        <v>28</v>
      </c>
      <c r="D428" s="37" t="str">
        <f>VLOOKUP(C428,[1]Insumos!A:D,2,0)</f>
        <v>Herramienta Menor General</v>
      </c>
      <c r="E428" s="36" t="s">
        <v>29</v>
      </c>
      <c r="F428" s="38">
        <f>+J431</f>
        <v>53788</v>
      </c>
      <c r="G428" s="119">
        <v>0.1</v>
      </c>
      <c r="H428" s="30">
        <f>+G428*F428</f>
        <v>5378.8</v>
      </c>
      <c r="I428" s="30"/>
      <c r="J428" s="30"/>
      <c r="K428" s="30"/>
    </row>
    <row r="429" spans="3:11" x14ac:dyDescent="0.2">
      <c r="C429" s="56" t="s">
        <v>24</v>
      </c>
      <c r="D429" s="37" t="str">
        <f>VLOOKUP(C429,[1]Insumos!A:D,2,0)</f>
        <v>Transporte Camioneta hasta 1.5 Toneladas</v>
      </c>
      <c r="E429" s="36" t="str">
        <f>VLOOKUP(C429,[1]Insumos!A:D,3,0)</f>
        <v>Día</v>
      </c>
      <c r="F429" s="38">
        <f>VLOOKUP(C429,[1]Insumos!A:D,4,0)</f>
        <v>147334.5</v>
      </c>
      <c r="G429" s="47">
        <v>0.02</v>
      </c>
      <c r="H429" s="30"/>
      <c r="I429" s="30"/>
      <c r="J429" s="30"/>
      <c r="K429" s="30">
        <f>+G429*F429</f>
        <v>2946.69</v>
      </c>
    </row>
    <row r="430" spans="3:11" x14ac:dyDescent="0.2">
      <c r="C430" s="36">
        <v>26.126999999999999</v>
      </c>
      <c r="D430" s="37" t="str">
        <f>VLOOKUP(C430,[1]Insumos!A:D,2,0)</f>
        <v>Acarreo interno</v>
      </c>
      <c r="E430" s="36" t="str">
        <f>VLOOKUP(C430,[1]Insumos!A:D,3,0)</f>
        <v>m3</v>
      </c>
      <c r="F430" s="38">
        <f>VLOOKUP(C430,[1]Insumos!A:D,4,0)</f>
        <v>1700</v>
      </c>
      <c r="G430" s="47">
        <v>0.2</v>
      </c>
      <c r="H430" s="30"/>
      <c r="I430" s="30"/>
      <c r="J430" s="30">
        <f>+G430*F430</f>
        <v>340</v>
      </c>
      <c r="K430" s="30"/>
    </row>
    <row r="431" spans="3:11" x14ac:dyDescent="0.2">
      <c r="C431" s="36"/>
      <c r="D431" s="37" t="str">
        <f>+[1]Personal!A30</f>
        <v>Cuadrilla II (1 of + 2 ay) Instalación tubería y accesorios</v>
      </c>
      <c r="E431" s="88" t="str">
        <f>+[1]Personal!B30</f>
        <v>hr</v>
      </c>
      <c r="F431" s="38">
        <f>+[1]Personal!C30</f>
        <v>26894</v>
      </c>
      <c r="G431" s="36">
        <v>2</v>
      </c>
      <c r="H431" s="30"/>
      <c r="I431" s="30"/>
      <c r="J431" s="30">
        <f>+G431*F431</f>
        <v>53788</v>
      </c>
      <c r="K431" s="30"/>
    </row>
    <row r="432" spans="3:11" x14ac:dyDescent="0.2">
      <c r="D432" s="43"/>
      <c r="E432" s="44"/>
      <c r="F432" s="45"/>
      <c r="H432" s="55">
        <f>+SUM(H427:H431)</f>
        <v>5378.8</v>
      </c>
      <c r="I432" s="55">
        <f>+SUM(I427:I431)</f>
        <v>235000</v>
      </c>
      <c r="J432" s="55">
        <f>+SUM(J427:J431)</f>
        <v>54128</v>
      </c>
      <c r="K432" s="55">
        <f>+SUM(K427:K431)</f>
        <v>2946.69</v>
      </c>
    </row>
    <row r="433" spans="3:11" x14ac:dyDescent="0.2">
      <c r="D433" s="43"/>
      <c r="E433" s="44"/>
      <c r="F433" s="45"/>
      <c r="H433" s="55"/>
      <c r="I433" s="55"/>
      <c r="J433" s="55"/>
      <c r="K433" s="55"/>
    </row>
    <row r="434" spans="3:11" x14ac:dyDescent="0.2">
      <c r="D434" s="43"/>
      <c r="E434" s="44"/>
      <c r="F434" s="45"/>
      <c r="H434" s="55"/>
      <c r="I434" s="55"/>
      <c r="J434" s="55"/>
      <c r="K434" s="55"/>
    </row>
    <row r="435" spans="3:11" x14ac:dyDescent="0.2">
      <c r="C435" s="106" t="s">
        <v>8</v>
      </c>
      <c r="D435" s="107" t="s">
        <v>9</v>
      </c>
      <c r="E435" s="106" t="s">
        <v>10</v>
      </c>
      <c r="F435" s="108" t="s">
        <v>11</v>
      </c>
      <c r="G435" s="31"/>
      <c r="H435" s="109" t="s">
        <v>12</v>
      </c>
      <c r="I435" s="109" t="s">
        <v>13</v>
      </c>
      <c r="J435" s="110" t="s">
        <v>14</v>
      </c>
      <c r="K435" s="109" t="s">
        <v>15</v>
      </c>
    </row>
    <row r="436" spans="3:11" ht="38.25" x14ac:dyDescent="0.2">
      <c r="C436" s="26">
        <v>6.5</v>
      </c>
      <c r="D436" s="37" t="s">
        <v>117</v>
      </c>
      <c r="E436" s="111" t="s">
        <v>69</v>
      </c>
      <c r="F436" s="29">
        <f>ROUND(SUM(H436:K436,0),0)</f>
        <v>474562</v>
      </c>
      <c r="H436" s="30">
        <f>+H445</f>
        <v>22801.800000000003</v>
      </c>
      <c r="I436" s="30">
        <f t="shared" ref="I436:K436" si="21">+I445</f>
        <v>327450.304</v>
      </c>
      <c r="J436" s="30">
        <f t="shared" si="21"/>
        <v>121363</v>
      </c>
      <c r="K436" s="30">
        <f t="shared" si="21"/>
        <v>2946.69</v>
      </c>
    </row>
    <row r="437" spans="3:11" x14ac:dyDescent="0.2">
      <c r="C437" s="32" t="s">
        <v>18</v>
      </c>
      <c r="D437" s="33" t="s">
        <v>19</v>
      </c>
      <c r="E437" s="34" t="s">
        <v>10</v>
      </c>
      <c r="F437" s="35" t="s">
        <v>20</v>
      </c>
      <c r="G437" s="46" t="s">
        <v>21</v>
      </c>
      <c r="H437" s="23" t="s">
        <v>12</v>
      </c>
      <c r="I437" s="23" t="s">
        <v>13</v>
      </c>
      <c r="J437" s="24" t="s">
        <v>14</v>
      </c>
      <c r="K437" s="23" t="s">
        <v>15</v>
      </c>
    </row>
    <row r="438" spans="3:11" x14ac:dyDescent="0.2">
      <c r="C438" s="56">
        <v>6.13</v>
      </c>
      <c r="D438" s="37" t="str">
        <f>VLOOKUP(C438,[1]Insumos!A:D,2,0)</f>
        <v>Platina acero galvanizado 1/2"</v>
      </c>
      <c r="E438" s="36" t="str">
        <f>VLOOKUP(C438,[1]Insumos!A:D,3,0)</f>
        <v>ml</v>
      </c>
      <c r="F438" s="38">
        <f>VLOOKUP(C438,[1]Insumos!A:D,4,0)</f>
        <v>15200</v>
      </c>
      <c r="G438" s="36">
        <v>21.5</v>
      </c>
      <c r="H438" s="30"/>
      <c r="I438" s="30">
        <f>+F438*G438</f>
        <v>326800</v>
      </c>
      <c r="J438" s="30"/>
      <c r="K438" s="30"/>
    </row>
    <row r="439" spans="3:11" x14ac:dyDescent="0.2">
      <c r="C439" s="56" t="s">
        <v>107</v>
      </c>
      <c r="D439" s="37" t="str">
        <f>VLOOKUP(C439,[1]Insumos!A:D,2,0)</f>
        <v>Soldadura 6013</v>
      </c>
      <c r="E439" s="36" t="str">
        <f>VLOOKUP(C439,[1]Insumos!A:D,3,0)</f>
        <v>kg</v>
      </c>
      <c r="F439" s="38">
        <f>VLOOKUP(C439,[1]Insumos!A:D,4,0)</f>
        <v>8128.8</v>
      </c>
      <c r="G439" s="36">
        <v>0.08</v>
      </c>
      <c r="H439" s="30"/>
      <c r="I439" s="30">
        <f>+F439*G439</f>
        <v>650.30399999999997</v>
      </c>
      <c r="J439" s="30"/>
      <c r="K439" s="30"/>
    </row>
    <row r="440" spans="3:11" x14ac:dyDescent="0.2">
      <c r="C440" s="36" t="s">
        <v>28</v>
      </c>
      <c r="D440" s="37" t="str">
        <f>VLOOKUP(C440,[1]Insumos!A:D,2,0)</f>
        <v>Herramienta Menor General</v>
      </c>
      <c r="E440" s="36" t="s">
        <v>29</v>
      </c>
      <c r="F440" s="38">
        <f>+J443</f>
        <v>121023</v>
      </c>
      <c r="G440" s="119">
        <v>0.1</v>
      </c>
      <c r="H440" s="30">
        <f>+G440*F440</f>
        <v>12102.300000000001</v>
      </c>
      <c r="I440" s="30"/>
      <c r="J440" s="30"/>
      <c r="K440" s="30"/>
    </row>
    <row r="441" spans="3:11" x14ac:dyDescent="0.2">
      <c r="C441" s="56" t="s">
        <v>24</v>
      </c>
      <c r="D441" s="37" t="str">
        <f>VLOOKUP(C441,[1]Insumos!A:D,2,0)</f>
        <v>Transporte Camioneta hasta 1.5 Toneladas</v>
      </c>
      <c r="E441" s="36" t="str">
        <f>VLOOKUP(C441,[1]Insumos!A:D,3,0)</f>
        <v>Día</v>
      </c>
      <c r="F441" s="38">
        <f>VLOOKUP(C441,[1]Insumos!A:D,4,0)</f>
        <v>147334.5</v>
      </c>
      <c r="G441" s="47">
        <v>0.02</v>
      </c>
      <c r="H441" s="30"/>
      <c r="I441" s="30"/>
      <c r="J441" s="30"/>
      <c r="K441" s="30">
        <f>+G441*F441</f>
        <v>2946.69</v>
      </c>
    </row>
    <row r="442" spans="3:11" x14ac:dyDescent="0.2">
      <c r="C442" s="56" t="s">
        <v>118</v>
      </c>
      <c r="D442" s="37" t="str">
        <f>VLOOKUP(C442,[1]Insumos!A:D,2,0)</f>
        <v>Equipo de soldadura</v>
      </c>
      <c r="E442" s="36" t="str">
        <f>VLOOKUP(C442,[1]Insumos!A:D,3,0)</f>
        <v>Día</v>
      </c>
      <c r="F442" s="38">
        <f>VLOOKUP(C442,[1]Insumos!A:D,4,0)</f>
        <v>35665</v>
      </c>
      <c r="G442" s="47">
        <v>0.3</v>
      </c>
      <c r="H442" s="30">
        <f>+G442*F442</f>
        <v>10699.5</v>
      </c>
      <c r="I442" s="30"/>
      <c r="J442" s="30"/>
      <c r="K442" s="30"/>
    </row>
    <row r="443" spans="3:11" x14ac:dyDescent="0.2">
      <c r="C443" s="36"/>
      <c r="D443" s="37" t="str">
        <f>+[1]Personal!A31</f>
        <v>Cuadrilla II (1 of + 2 ay) Instalación perfilería metálica</v>
      </c>
      <c r="E443" s="88" t="str">
        <f>+[1]Personal!B30</f>
        <v>hr</v>
      </c>
      <c r="F443" s="38">
        <f>+[1]Personal!C30</f>
        <v>26894</v>
      </c>
      <c r="G443" s="36">
        <v>4.5</v>
      </c>
      <c r="H443" s="30"/>
      <c r="I443" s="30"/>
      <c r="J443" s="30">
        <f>+G443*F443</f>
        <v>121023</v>
      </c>
      <c r="K443" s="30"/>
    </row>
    <row r="444" spans="3:11" x14ac:dyDescent="0.2">
      <c r="C444" s="36">
        <v>26.126999999999999</v>
      </c>
      <c r="D444" s="37" t="str">
        <f>VLOOKUP(C444,[1]Insumos!A:D,2,0)</f>
        <v>Acarreo interno</v>
      </c>
      <c r="E444" s="36" t="str">
        <f>VLOOKUP(C444,[1]Insumos!A:D,3,0)</f>
        <v>m3</v>
      </c>
      <c r="F444" s="38">
        <f>VLOOKUP(C444,[1]Insumos!A:D,4,0)</f>
        <v>1700</v>
      </c>
      <c r="G444" s="47">
        <v>0.2</v>
      </c>
      <c r="H444" s="30"/>
      <c r="I444" s="30"/>
      <c r="J444" s="30">
        <f>+G444*F444</f>
        <v>340</v>
      </c>
      <c r="K444" s="30"/>
    </row>
    <row r="445" spans="3:11" x14ac:dyDescent="0.2">
      <c r="D445" s="43"/>
      <c r="E445" s="44"/>
      <c r="F445" s="45"/>
      <c r="H445" s="55">
        <f>+SUM(H438:H443)</f>
        <v>22801.800000000003</v>
      </c>
      <c r="I445" s="55">
        <f>+SUM(I438:I443)</f>
        <v>327450.304</v>
      </c>
      <c r="J445" s="55">
        <f>+SUM(J438:J444)</f>
        <v>121363</v>
      </c>
      <c r="K445" s="55">
        <f>+SUM(K438:K443)</f>
        <v>2946.69</v>
      </c>
    </row>
    <row r="446" spans="3:11" x14ac:dyDescent="0.2">
      <c r="D446" s="43"/>
      <c r="E446" s="44"/>
      <c r="F446" s="45"/>
      <c r="H446" s="55"/>
      <c r="I446" s="55"/>
      <c r="J446" s="55"/>
      <c r="K446" s="55"/>
    </row>
    <row r="447" spans="3:11" x14ac:dyDescent="0.2">
      <c r="D447" s="43"/>
      <c r="E447" s="44"/>
      <c r="F447" s="45"/>
      <c r="H447" s="55"/>
      <c r="I447" s="55"/>
      <c r="J447" s="55"/>
      <c r="K447" s="55"/>
    </row>
    <row r="448" spans="3:11" x14ac:dyDescent="0.2">
      <c r="C448" s="106" t="s">
        <v>8</v>
      </c>
      <c r="D448" s="107" t="s">
        <v>9</v>
      </c>
      <c r="E448" s="106" t="s">
        <v>10</v>
      </c>
      <c r="F448" s="108" t="s">
        <v>11</v>
      </c>
      <c r="G448" s="31"/>
      <c r="H448" s="109" t="s">
        <v>12</v>
      </c>
      <c r="I448" s="109" t="s">
        <v>13</v>
      </c>
      <c r="J448" s="110" t="s">
        <v>14</v>
      </c>
      <c r="K448" s="109" t="s">
        <v>15</v>
      </c>
    </row>
    <row r="449" spans="3:11" ht="25.5" x14ac:dyDescent="0.2">
      <c r="C449" s="26">
        <v>6.6</v>
      </c>
      <c r="D449" s="37" t="s">
        <v>119</v>
      </c>
      <c r="E449" s="111" t="s">
        <v>69</v>
      </c>
      <c r="F449" s="29">
        <f>ROUND(SUM(H449:K449,0),0)</f>
        <v>652156</v>
      </c>
      <c r="H449" s="30">
        <f>+H458</f>
        <v>24146.5</v>
      </c>
      <c r="I449" s="30">
        <f t="shared" ref="I449:K449" si="22">+I458</f>
        <v>490252.88000000006</v>
      </c>
      <c r="J449" s="30">
        <f t="shared" si="22"/>
        <v>134810</v>
      </c>
      <c r="K449" s="30">
        <f t="shared" si="22"/>
        <v>2946.69</v>
      </c>
    </row>
    <row r="450" spans="3:11" x14ac:dyDescent="0.2">
      <c r="C450" s="32" t="s">
        <v>18</v>
      </c>
      <c r="D450" s="33" t="s">
        <v>19</v>
      </c>
      <c r="E450" s="34" t="s">
        <v>10</v>
      </c>
      <c r="F450" s="35" t="s">
        <v>20</v>
      </c>
      <c r="G450" s="46" t="s">
        <v>21</v>
      </c>
      <c r="H450" s="23" t="s">
        <v>12</v>
      </c>
      <c r="I450" s="23" t="s">
        <v>13</v>
      </c>
      <c r="J450" s="24" t="s">
        <v>14</v>
      </c>
      <c r="K450" s="23" t="s">
        <v>15</v>
      </c>
    </row>
    <row r="451" spans="3:11" x14ac:dyDescent="0.2">
      <c r="C451" s="56">
        <v>6.13</v>
      </c>
      <c r="D451" s="37" t="str">
        <f>VLOOKUP(C451,[1]Insumos!A:D,2,0)</f>
        <v>Platina acero galvanizado 1/2"</v>
      </c>
      <c r="E451" s="36" t="str">
        <f>VLOOKUP(C451,[1]Insumos!A:D,3,0)</f>
        <v>ml</v>
      </c>
      <c r="F451" s="38">
        <f>VLOOKUP(C451,[1]Insumos!A:D,4,0)</f>
        <v>15200</v>
      </c>
      <c r="G451" s="36">
        <v>32.200000000000003</v>
      </c>
      <c r="H451" s="30"/>
      <c r="I451" s="30">
        <f>+F451*G451</f>
        <v>489440.00000000006</v>
      </c>
      <c r="J451" s="30"/>
      <c r="K451" s="30"/>
    </row>
    <row r="452" spans="3:11" x14ac:dyDescent="0.2">
      <c r="C452" s="56" t="s">
        <v>107</v>
      </c>
      <c r="D452" s="37" t="str">
        <f>VLOOKUP(C452,[1]Insumos!A:D,2,0)</f>
        <v>Soldadura 6013</v>
      </c>
      <c r="E452" s="36" t="str">
        <f>VLOOKUP(C452,[1]Insumos!A:D,3,0)</f>
        <v>kg</v>
      </c>
      <c r="F452" s="38">
        <f>VLOOKUP(C452,[1]Insumos!A:D,4,0)</f>
        <v>8128.8</v>
      </c>
      <c r="G452" s="36">
        <v>0.1</v>
      </c>
      <c r="H452" s="30"/>
      <c r="I452" s="30">
        <f>+F452*G452</f>
        <v>812.88000000000011</v>
      </c>
      <c r="J452" s="30"/>
      <c r="K452" s="30"/>
    </row>
    <row r="453" spans="3:11" x14ac:dyDescent="0.2">
      <c r="C453" s="36" t="s">
        <v>28</v>
      </c>
      <c r="D453" s="37" t="str">
        <f>VLOOKUP(C453,[1]Insumos!A:D,2,0)</f>
        <v>Herramienta Menor General</v>
      </c>
      <c r="E453" s="36" t="s">
        <v>29</v>
      </c>
      <c r="F453" s="38">
        <f>+J457</f>
        <v>134470</v>
      </c>
      <c r="G453" s="119">
        <v>0.1</v>
      </c>
      <c r="H453" s="30">
        <f>+G453*F453</f>
        <v>13447</v>
      </c>
      <c r="I453" s="30"/>
      <c r="J453" s="30"/>
      <c r="K453" s="30"/>
    </row>
    <row r="454" spans="3:11" x14ac:dyDescent="0.2">
      <c r="C454" s="56" t="s">
        <v>24</v>
      </c>
      <c r="D454" s="37" t="str">
        <f>VLOOKUP(C454,[1]Insumos!A:D,2,0)</f>
        <v>Transporte Camioneta hasta 1.5 Toneladas</v>
      </c>
      <c r="E454" s="36" t="str">
        <f>VLOOKUP(C454,[1]Insumos!A:D,3,0)</f>
        <v>Día</v>
      </c>
      <c r="F454" s="38">
        <f>VLOOKUP(C454,[1]Insumos!A:D,4,0)</f>
        <v>147334.5</v>
      </c>
      <c r="G454" s="47">
        <v>0.02</v>
      </c>
      <c r="H454" s="30"/>
      <c r="I454" s="30"/>
      <c r="J454" s="30"/>
      <c r="K454" s="30">
        <f>+G454*F454</f>
        <v>2946.69</v>
      </c>
    </row>
    <row r="455" spans="3:11" x14ac:dyDescent="0.2">
      <c r="C455" s="56" t="s">
        <v>118</v>
      </c>
      <c r="D455" s="37" t="str">
        <f>VLOOKUP(C455,[1]Insumos!A:D,2,0)</f>
        <v>Equipo de soldadura</v>
      </c>
      <c r="E455" s="36" t="str">
        <f>VLOOKUP(C455,[1]Insumos!A:D,3,0)</f>
        <v>Día</v>
      </c>
      <c r="F455" s="38">
        <f>VLOOKUP(C455,[1]Insumos!A:D,4,0)</f>
        <v>35665</v>
      </c>
      <c r="G455" s="47">
        <v>0.3</v>
      </c>
      <c r="H455" s="30">
        <f>+G455*F455</f>
        <v>10699.5</v>
      </c>
      <c r="I455" s="30"/>
      <c r="J455" s="30"/>
      <c r="K455" s="30"/>
    </row>
    <row r="456" spans="3:11" x14ac:dyDescent="0.2">
      <c r="C456" s="36">
        <v>26.126999999999999</v>
      </c>
      <c r="D456" s="37" t="str">
        <f>VLOOKUP(C456,[1]Insumos!A:D,2,0)</f>
        <v>Acarreo interno</v>
      </c>
      <c r="E456" s="36" t="str">
        <f>VLOOKUP(C456,[1]Insumos!A:D,3,0)</f>
        <v>m3</v>
      </c>
      <c r="F456" s="38">
        <f>VLOOKUP(C456,[1]Insumos!A:D,4,0)</f>
        <v>1700</v>
      </c>
      <c r="G456" s="47">
        <v>0.2</v>
      </c>
      <c r="H456" s="30"/>
      <c r="I456" s="30"/>
      <c r="J456" s="30">
        <f>+G456*F456</f>
        <v>340</v>
      </c>
      <c r="K456" s="30"/>
    </row>
    <row r="457" spans="3:11" x14ac:dyDescent="0.2">
      <c r="C457" s="36"/>
      <c r="D457" s="37" t="str">
        <f>+[1]Personal!A31</f>
        <v>Cuadrilla II (1 of + 2 ay) Instalación perfilería metálica</v>
      </c>
      <c r="E457" s="88" t="str">
        <f>+[1]Personal!B30</f>
        <v>hr</v>
      </c>
      <c r="F457" s="38">
        <f>+[1]Personal!C30</f>
        <v>26894</v>
      </c>
      <c r="G457" s="36">
        <v>5</v>
      </c>
      <c r="H457" s="30"/>
      <c r="I457" s="30"/>
      <c r="J457" s="30">
        <f>+G457*F457</f>
        <v>134470</v>
      </c>
      <c r="K457" s="30"/>
    </row>
    <row r="458" spans="3:11" x14ac:dyDescent="0.2">
      <c r="D458" s="43"/>
      <c r="E458" s="44"/>
      <c r="F458" s="45"/>
      <c r="H458" s="55">
        <f>+SUM(H451:H457)</f>
        <v>24146.5</v>
      </c>
      <c r="I458" s="55">
        <f>+SUM(I451:I457)</f>
        <v>490252.88000000006</v>
      </c>
      <c r="J458" s="55">
        <f>+SUM(J451:J457)</f>
        <v>134810</v>
      </c>
      <c r="K458" s="55">
        <f>+SUM(K450:K457)</f>
        <v>2946.69</v>
      </c>
    </row>
    <row r="459" spans="3:11" x14ac:dyDescent="0.2">
      <c r="D459" s="43"/>
      <c r="E459" s="44"/>
      <c r="F459" s="45"/>
      <c r="H459" s="55"/>
      <c r="I459" s="55"/>
      <c r="J459" s="55"/>
      <c r="K459" s="55"/>
    </row>
    <row r="460" spans="3:11" x14ac:dyDescent="0.2">
      <c r="C460" s="106" t="s">
        <v>8</v>
      </c>
      <c r="D460" s="107" t="s">
        <v>9</v>
      </c>
      <c r="E460" s="106" t="s">
        <v>10</v>
      </c>
      <c r="F460" s="108" t="s">
        <v>11</v>
      </c>
      <c r="G460" s="31"/>
      <c r="H460" s="109" t="s">
        <v>12</v>
      </c>
      <c r="I460" s="109" t="s">
        <v>13</v>
      </c>
      <c r="J460" s="110" t="s">
        <v>14</v>
      </c>
      <c r="K460" s="109" t="s">
        <v>15</v>
      </c>
    </row>
    <row r="461" spans="3:11" ht="25.5" x14ac:dyDescent="0.2">
      <c r="C461" s="26">
        <v>6.7</v>
      </c>
      <c r="D461" s="37" t="s">
        <v>120</v>
      </c>
      <c r="E461" s="111" t="s">
        <v>121</v>
      </c>
      <c r="F461" s="29">
        <f>ROUND(SUM(H461:K461,0),0)</f>
        <v>282456</v>
      </c>
      <c r="H461" s="30">
        <f>+H472</f>
        <v>12851.02</v>
      </c>
      <c r="I461" s="30">
        <f t="shared" ref="I461:K461" si="23">+I472</f>
        <v>244803.04</v>
      </c>
      <c r="J461" s="30">
        <f t="shared" si="23"/>
        <v>21855.200000000001</v>
      </c>
      <c r="K461" s="30">
        <f t="shared" si="23"/>
        <v>2946.69</v>
      </c>
    </row>
    <row r="462" spans="3:11" x14ac:dyDescent="0.2">
      <c r="C462" s="32" t="s">
        <v>18</v>
      </c>
      <c r="D462" s="33" t="s">
        <v>19</v>
      </c>
      <c r="E462" s="34" t="s">
        <v>10</v>
      </c>
      <c r="F462" s="35" t="s">
        <v>20</v>
      </c>
      <c r="G462" s="46" t="s">
        <v>21</v>
      </c>
      <c r="H462" s="23" t="s">
        <v>12</v>
      </c>
      <c r="I462" s="23" t="s">
        <v>13</v>
      </c>
      <c r="J462" s="24" t="s">
        <v>14</v>
      </c>
      <c r="K462" s="23" t="s">
        <v>15</v>
      </c>
    </row>
    <row r="463" spans="3:11" x14ac:dyDescent="0.2">
      <c r="C463" s="56" t="s">
        <v>122</v>
      </c>
      <c r="D463" s="37" t="str">
        <f>VLOOKUP(C463,[1]Insumos!A:D,2,0)</f>
        <v>Lámina Alfajor Cal 15 (3/16")</v>
      </c>
      <c r="E463" s="36" t="str">
        <f>VLOOKUP(C463,[1]Insumos!A:D,3,0)</f>
        <v>m2</v>
      </c>
      <c r="F463" s="120">
        <f>VLOOKUP(C463,[1]Insumos!A:D,4,0)</f>
        <v>140250</v>
      </c>
      <c r="G463" s="36">
        <v>1</v>
      </c>
      <c r="H463" s="30"/>
      <c r="I463" s="30">
        <f>+F463*G463</f>
        <v>140250</v>
      </c>
      <c r="J463" s="30"/>
      <c r="K463" s="30"/>
    </row>
    <row r="464" spans="3:11" x14ac:dyDescent="0.2">
      <c r="C464" s="56" t="s">
        <v>123</v>
      </c>
      <c r="D464" s="37" t="str">
        <f>VLOOKUP(C464,[1]Insumos!A:D,2,0)</f>
        <v>Angulo hierro 2 1/2" x 2 1/2" x 3/16"</v>
      </c>
      <c r="E464" s="36" t="str">
        <f>VLOOKUP(C464,[1]Insumos!A:D,3,0)</f>
        <v>m</v>
      </c>
      <c r="F464" s="120">
        <f>VLOOKUP(C464,[1]Insumos!A:D,4,0)</f>
        <v>23500</v>
      </c>
      <c r="G464" s="36">
        <v>4</v>
      </c>
      <c r="H464" s="30"/>
      <c r="I464" s="30">
        <f>+F464*G464</f>
        <v>94000</v>
      </c>
      <c r="J464" s="30"/>
      <c r="K464" s="30"/>
    </row>
    <row r="465" spans="3:11" x14ac:dyDescent="0.2">
      <c r="C465" s="56" t="s">
        <v>108</v>
      </c>
      <c r="D465" s="37" t="str">
        <f>VLOOKUP(C465,[1]Insumos!A:D,2,0)</f>
        <v>Anticorrosivo premium</v>
      </c>
      <c r="E465" s="36" t="str">
        <f>VLOOKUP(C465,[1]Insumos!A:D,3,0)</f>
        <v xml:space="preserve">Gal </v>
      </c>
      <c r="F465" s="120">
        <f>VLOOKUP(C465,[1]Insumos!A:D,4,0)</f>
        <v>45000</v>
      </c>
      <c r="G465" s="36">
        <v>0.09</v>
      </c>
      <c r="H465" s="30"/>
      <c r="I465" s="30">
        <f>+F465*G465</f>
        <v>4050</v>
      </c>
      <c r="J465" s="30"/>
      <c r="K465" s="30"/>
    </row>
    <row r="466" spans="3:11" x14ac:dyDescent="0.2">
      <c r="C466" s="36" t="s">
        <v>28</v>
      </c>
      <c r="D466" s="37" t="str">
        <f>VLOOKUP(C466,[1]Insumos!A:D,2,0)</f>
        <v>Herramienta Menor General</v>
      </c>
      <c r="E466" s="36" t="s">
        <v>29</v>
      </c>
      <c r="F466" s="120">
        <f>+J468</f>
        <v>21515.200000000001</v>
      </c>
      <c r="G466" s="119">
        <v>0.1</v>
      </c>
      <c r="H466" s="30">
        <f>+G466*F466</f>
        <v>2151.52</v>
      </c>
      <c r="I466" s="30"/>
      <c r="J466" s="30"/>
      <c r="K466" s="30"/>
    </row>
    <row r="467" spans="3:11" x14ac:dyDescent="0.2">
      <c r="C467" s="56" t="s">
        <v>24</v>
      </c>
      <c r="D467" s="37" t="str">
        <f>VLOOKUP(C467,[1]Insumos!A:D,2,0)</f>
        <v>Transporte Camioneta hasta 1.5 Toneladas</v>
      </c>
      <c r="E467" s="36" t="str">
        <f>VLOOKUP(C467,[1]Insumos!A:D,3,0)</f>
        <v>Día</v>
      </c>
      <c r="F467" s="38">
        <f>VLOOKUP(C467,[1]Insumos!A:D,4,0)</f>
        <v>147334.5</v>
      </c>
      <c r="G467" s="47">
        <v>0.02</v>
      </c>
      <c r="H467" s="30"/>
      <c r="I467" s="30"/>
      <c r="J467" s="30"/>
      <c r="K467" s="30">
        <f>+G467*F467</f>
        <v>2946.69</v>
      </c>
    </row>
    <row r="468" spans="3:11" x14ac:dyDescent="0.2">
      <c r="D468" s="37" t="str">
        <f>+[1]Personal!A31</f>
        <v>Cuadrilla II (1 of + 2 ay) Instalación perfilería metálica</v>
      </c>
      <c r="E468" s="88" t="str">
        <f>+[1]Personal!B30</f>
        <v>hr</v>
      </c>
      <c r="F468" s="121">
        <f>+[1]Personal!C30</f>
        <v>26894</v>
      </c>
      <c r="G468" s="36">
        <v>0.8</v>
      </c>
      <c r="H468" s="30"/>
      <c r="I468" s="30"/>
      <c r="J468" s="30">
        <f>+G468*F468</f>
        <v>21515.200000000001</v>
      </c>
      <c r="K468" s="30"/>
    </row>
    <row r="469" spans="3:11" x14ac:dyDescent="0.2">
      <c r="C469" s="36">
        <v>26.126999999999999</v>
      </c>
      <c r="D469" s="37" t="str">
        <f>VLOOKUP(C469,[1]Insumos!A:D,2,0)</f>
        <v>Acarreo interno</v>
      </c>
      <c r="E469" s="36" t="str">
        <f>VLOOKUP(C469,[1]Insumos!A:D,3,0)</f>
        <v>m3</v>
      </c>
      <c r="F469" s="38">
        <f>VLOOKUP(C469,[1]Insumos!A:D,4,0)</f>
        <v>1700</v>
      </c>
      <c r="G469" s="47">
        <v>0.2</v>
      </c>
      <c r="H469" s="30"/>
      <c r="I469" s="30"/>
      <c r="J469" s="30">
        <f>+G469*F469</f>
        <v>340</v>
      </c>
      <c r="K469" s="30"/>
    </row>
    <row r="470" spans="3:11" x14ac:dyDescent="0.2">
      <c r="C470" s="56" t="s">
        <v>107</v>
      </c>
      <c r="D470" s="37" t="str">
        <f>VLOOKUP(C470,[1]Insumos!A:D,2,0)</f>
        <v>Soldadura 6013</v>
      </c>
      <c r="E470" s="36" t="str">
        <f>VLOOKUP(C470,[1]Insumos!A:D,3,0)</f>
        <v>kg</v>
      </c>
      <c r="F470" s="120">
        <f>VLOOKUP(C470,[1]Insumos!A:D,4,0)</f>
        <v>8128.8</v>
      </c>
      <c r="G470" s="36">
        <v>0.8</v>
      </c>
      <c r="H470" s="30"/>
      <c r="I470" s="30">
        <f>+F470*G470</f>
        <v>6503.0400000000009</v>
      </c>
      <c r="J470" s="30"/>
      <c r="K470" s="30"/>
    </row>
    <row r="471" spans="3:11" x14ac:dyDescent="0.2">
      <c r="C471" s="56" t="s">
        <v>118</v>
      </c>
      <c r="D471" s="37" t="str">
        <f>VLOOKUP(C471,[1]Insumos!A:D,2,0)</f>
        <v>Equipo de soldadura</v>
      </c>
      <c r="E471" s="36" t="str">
        <f>VLOOKUP(C471,[1]Insumos!A:D,3,0)</f>
        <v>Día</v>
      </c>
      <c r="F471" s="38">
        <f>VLOOKUP(C471,[1]Insumos!A:D,4,0)</f>
        <v>35665</v>
      </c>
      <c r="G471" s="47">
        <v>0.3</v>
      </c>
      <c r="H471" s="30">
        <f>+G471*F471</f>
        <v>10699.5</v>
      </c>
      <c r="I471" s="30"/>
      <c r="J471" s="30"/>
      <c r="K471" s="30"/>
    </row>
    <row r="472" spans="3:11" x14ac:dyDescent="0.2">
      <c r="D472" s="43"/>
      <c r="E472" s="44"/>
      <c r="F472" s="45"/>
      <c r="H472" s="55">
        <f>+SUM(H463:H471)</f>
        <v>12851.02</v>
      </c>
      <c r="I472" s="55">
        <f>+SUM(I463:I470)</f>
        <v>244803.04</v>
      </c>
      <c r="J472" s="55">
        <f>+SUM(J463:J470)</f>
        <v>21855.200000000001</v>
      </c>
      <c r="K472" s="55">
        <f>+SUM(K463:K470)</f>
        <v>2946.69</v>
      </c>
    </row>
    <row r="473" spans="3:11" x14ac:dyDescent="0.2">
      <c r="D473" s="43"/>
      <c r="E473" s="44"/>
      <c r="F473" s="45"/>
      <c r="H473" s="55"/>
      <c r="I473" s="55"/>
      <c r="J473" s="55"/>
      <c r="K473" s="55"/>
    </row>
    <row r="474" spans="3:11" x14ac:dyDescent="0.2">
      <c r="D474" s="43"/>
      <c r="E474" s="44"/>
      <c r="F474" s="45"/>
      <c r="H474" s="55"/>
      <c r="I474" s="55"/>
      <c r="J474" s="55"/>
      <c r="K474" s="55"/>
    </row>
    <row r="475" spans="3:11" x14ac:dyDescent="0.2">
      <c r="C475" s="106" t="s">
        <v>8</v>
      </c>
      <c r="D475" s="107" t="s">
        <v>9</v>
      </c>
      <c r="E475" s="106" t="s">
        <v>10</v>
      </c>
      <c r="F475" s="108" t="s">
        <v>11</v>
      </c>
      <c r="G475" s="31"/>
      <c r="H475" s="109" t="s">
        <v>12</v>
      </c>
      <c r="I475" s="109" t="s">
        <v>13</v>
      </c>
      <c r="J475" s="110" t="s">
        <v>14</v>
      </c>
      <c r="K475" s="109" t="s">
        <v>15</v>
      </c>
    </row>
    <row r="476" spans="3:11" ht="25.5" x14ac:dyDescent="0.2">
      <c r="C476" s="26">
        <v>6.8</v>
      </c>
      <c r="D476" s="37" t="s">
        <v>124</v>
      </c>
      <c r="E476" s="111" t="s">
        <v>69</v>
      </c>
      <c r="F476" s="29">
        <f>ROUND(SUM(H476:K476,0),0)</f>
        <v>475280</v>
      </c>
      <c r="H476" s="30">
        <f>+H483</f>
        <v>1075.76</v>
      </c>
      <c r="I476" s="30">
        <f>+I483</f>
        <v>460500</v>
      </c>
      <c r="J476" s="30">
        <f>+J483</f>
        <v>10757.6</v>
      </c>
      <c r="K476" s="30">
        <f>+K483</f>
        <v>2946.69</v>
      </c>
    </row>
    <row r="477" spans="3:11" x14ac:dyDescent="0.2">
      <c r="C477" s="32" t="s">
        <v>18</v>
      </c>
      <c r="D477" s="33" t="s">
        <v>19</v>
      </c>
      <c r="E477" s="34" t="s">
        <v>10</v>
      </c>
      <c r="F477" s="35" t="s">
        <v>20</v>
      </c>
      <c r="G477" s="46" t="s">
        <v>21</v>
      </c>
      <c r="H477" s="23" t="s">
        <v>12</v>
      </c>
      <c r="I477" s="23" t="s">
        <v>13</v>
      </c>
      <c r="J477" s="24" t="s">
        <v>14</v>
      </c>
      <c r="K477" s="23" t="s">
        <v>15</v>
      </c>
    </row>
    <row r="478" spans="3:11" x14ac:dyDescent="0.2">
      <c r="C478" s="36" t="s">
        <v>28</v>
      </c>
      <c r="D478" s="37" t="str">
        <f>VLOOKUP(C478,[1]Insumos!A:D,2,0)</f>
        <v>Herramienta Menor General</v>
      </c>
      <c r="E478" s="36" t="s">
        <v>29</v>
      </c>
      <c r="F478" s="38">
        <f>+J482</f>
        <v>10757.6</v>
      </c>
      <c r="G478" s="119">
        <v>0.1</v>
      </c>
      <c r="H478" s="30">
        <f>+G478*F478</f>
        <v>1075.76</v>
      </c>
      <c r="I478" s="30"/>
      <c r="J478" s="30"/>
      <c r="K478" s="30"/>
    </row>
    <row r="479" spans="3:11" x14ac:dyDescent="0.2">
      <c r="C479" s="122">
        <v>21202</v>
      </c>
      <c r="D479" s="76" t="str">
        <f>VLOOKUP(C479,[1]Insumos!A:D,2,0)</f>
        <v>Niple pasamuro 8" HD  ELX B Z=0,2 L=0,6</v>
      </c>
      <c r="E479" s="36" t="str">
        <f>VLOOKUP(C479,[1]Insumos!A:D,3,0)</f>
        <v>un</v>
      </c>
      <c r="F479" s="120">
        <f>VLOOKUP(C479,[1]Insumos!A:D,4,0)</f>
        <v>350250</v>
      </c>
      <c r="G479" s="36">
        <v>1</v>
      </c>
      <c r="H479" s="30"/>
      <c r="I479" s="30">
        <f>+F479*G479</f>
        <v>350250</v>
      </c>
      <c r="J479" s="30"/>
      <c r="K479" s="30"/>
    </row>
    <row r="480" spans="3:11" x14ac:dyDescent="0.2">
      <c r="C480" s="56">
        <v>25.5</v>
      </c>
      <c r="D480" s="37" t="str">
        <f>VLOOKUP(C480,[1]Insumos!A:D,2,0)</f>
        <v>Juego de tornillería y empaques Delta mks</v>
      </c>
      <c r="E480" s="36" t="str">
        <f>VLOOKUP(C480,[1]Insumos!A:D,3,0)</f>
        <v xml:space="preserve">un </v>
      </c>
      <c r="F480" s="120">
        <f>VLOOKUP(C480,[1]Insumos!A:D,4,0)</f>
        <v>110250</v>
      </c>
      <c r="G480" s="36">
        <v>1</v>
      </c>
      <c r="H480" s="30"/>
      <c r="I480" s="30">
        <f>+F480*G480</f>
        <v>110250</v>
      </c>
      <c r="J480" s="30"/>
      <c r="K480" s="30"/>
    </row>
    <row r="481" spans="3:11" x14ac:dyDescent="0.2">
      <c r="C481" s="56" t="s">
        <v>24</v>
      </c>
      <c r="D481" s="37" t="str">
        <f>VLOOKUP(C481,[1]Insumos!A:D,2,0)</f>
        <v>Transporte Camioneta hasta 1.5 Toneladas</v>
      </c>
      <c r="E481" s="36" t="str">
        <f>VLOOKUP(C481,[1]Insumos!A:D,3,0)</f>
        <v>Día</v>
      </c>
      <c r="F481" s="38">
        <f>VLOOKUP(C481,[1]Insumos!A:D,4,0)</f>
        <v>147334.5</v>
      </c>
      <c r="G481" s="47">
        <v>0.02</v>
      </c>
      <c r="H481" s="30"/>
      <c r="I481" s="30"/>
      <c r="J481" s="30"/>
      <c r="K481" s="30">
        <f>+G481*F481</f>
        <v>2946.69</v>
      </c>
    </row>
    <row r="482" spans="3:11" x14ac:dyDescent="0.2">
      <c r="C482" s="36"/>
      <c r="D482" s="37" t="str">
        <f>+[1]Personal!A30</f>
        <v>Cuadrilla II (1 of + 2 ay) Instalación tubería y accesorios</v>
      </c>
      <c r="E482" s="88" t="str">
        <f>+[1]Personal!B30</f>
        <v>hr</v>
      </c>
      <c r="F482" s="123">
        <f>+[1]Personal!C30</f>
        <v>26894</v>
      </c>
      <c r="G482" s="36">
        <v>0.4</v>
      </c>
      <c r="H482" s="30"/>
      <c r="I482" s="70"/>
      <c r="J482" s="30">
        <f>+F482*G482</f>
        <v>10757.6</v>
      </c>
      <c r="K482" s="30"/>
    </row>
    <row r="483" spans="3:11" x14ac:dyDescent="0.2">
      <c r="D483" s="43"/>
      <c r="E483" s="44"/>
      <c r="F483" s="45"/>
      <c r="H483" s="55">
        <f>+SUM(H478:H482)</f>
        <v>1075.76</v>
      </c>
      <c r="I483" s="55">
        <f>+SUM(I478:I482)</f>
        <v>460500</v>
      </c>
      <c r="J483" s="55">
        <f>+SUM(J478:J482)</f>
        <v>10757.6</v>
      </c>
      <c r="K483" s="55">
        <f>+SUM(K477:K482)</f>
        <v>2946.69</v>
      </c>
    </row>
    <row r="484" spans="3:11" x14ac:dyDescent="0.2">
      <c r="D484" s="43"/>
      <c r="E484" s="44"/>
      <c r="F484" s="45"/>
      <c r="H484" s="55"/>
      <c r="I484" s="55"/>
      <c r="J484" s="55"/>
      <c r="K484" s="55"/>
    </row>
    <row r="485" spans="3:11" x14ac:dyDescent="0.2">
      <c r="D485" s="43"/>
      <c r="E485" s="44"/>
      <c r="F485" s="45"/>
      <c r="H485" s="55"/>
      <c r="I485" s="55"/>
      <c r="J485" s="55"/>
      <c r="K485" s="55"/>
    </row>
    <row r="486" spans="3:11" x14ac:dyDescent="0.2">
      <c r="C486" s="106" t="s">
        <v>8</v>
      </c>
      <c r="D486" s="107" t="s">
        <v>9</v>
      </c>
      <c r="E486" s="106" t="s">
        <v>10</v>
      </c>
      <c r="F486" s="108" t="s">
        <v>11</v>
      </c>
      <c r="G486" s="31"/>
      <c r="H486" s="109" t="s">
        <v>12</v>
      </c>
      <c r="I486" s="109" t="s">
        <v>13</v>
      </c>
      <c r="J486" s="110" t="s">
        <v>14</v>
      </c>
      <c r="K486" s="109" t="s">
        <v>15</v>
      </c>
    </row>
    <row r="487" spans="3:11" ht="25.5" x14ac:dyDescent="0.2">
      <c r="C487" s="26">
        <v>6.9</v>
      </c>
      <c r="D487" s="37" t="s">
        <v>125</v>
      </c>
      <c r="E487" s="111" t="s">
        <v>69</v>
      </c>
      <c r="F487" s="29">
        <f>ROUND(SUM(H487:K487,0),0)</f>
        <v>742205</v>
      </c>
      <c r="H487" s="30">
        <f>+H495</f>
        <v>806.82</v>
      </c>
      <c r="I487" s="30">
        <f>+I495</f>
        <v>577816</v>
      </c>
      <c r="J487" s="30">
        <f>+J495</f>
        <v>8068.2</v>
      </c>
      <c r="K487" s="30">
        <f>+K495</f>
        <v>155513.69</v>
      </c>
    </row>
    <row r="488" spans="3:11" x14ac:dyDescent="0.2">
      <c r="C488" s="32" t="s">
        <v>18</v>
      </c>
      <c r="D488" s="33" t="s">
        <v>19</v>
      </c>
      <c r="E488" s="34" t="s">
        <v>10</v>
      </c>
      <c r="F488" s="35" t="s">
        <v>20</v>
      </c>
      <c r="G488" s="46" t="s">
        <v>21</v>
      </c>
      <c r="H488" s="23" t="s">
        <v>12</v>
      </c>
      <c r="I488" s="23" t="s">
        <v>13</v>
      </c>
      <c r="J488" s="24" t="s">
        <v>14</v>
      </c>
      <c r="K488" s="23" t="s">
        <v>15</v>
      </c>
    </row>
    <row r="489" spans="3:11" x14ac:dyDescent="0.2">
      <c r="C489" s="36" t="s">
        <v>28</v>
      </c>
      <c r="D489" s="37" t="str">
        <f>VLOOKUP(C489,[1]Insumos!A:D,2,0)</f>
        <v>Herramienta Menor General</v>
      </c>
      <c r="E489" s="36" t="s">
        <v>29</v>
      </c>
      <c r="F489" s="38">
        <f>+J494</f>
        <v>8068.2</v>
      </c>
      <c r="G489" s="119">
        <v>0.1</v>
      </c>
      <c r="H489" s="30">
        <f>+G489*F489</f>
        <v>806.82</v>
      </c>
      <c r="I489" s="30"/>
      <c r="J489" s="30"/>
      <c r="K489" s="30"/>
    </row>
    <row r="490" spans="3:11" x14ac:dyDescent="0.2">
      <c r="C490" s="36">
        <v>25.3</v>
      </c>
      <c r="D490" s="37" t="str">
        <f>VLOOKUP(C490,[1]Insumos!A:D,2,0)</f>
        <v>Portaflanche PEAD PE 100 PN 16 200 mm (8")</v>
      </c>
      <c r="E490" s="36" t="str">
        <f>VLOOKUP(C490,[1]Insumos!A:D,3,0)</f>
        <v>un</v>
      </c>
      <c r="F490" s="38">
        <f>VLOOKUP(C490,[1]Insumos!A:D,4,0)</f>
        <v>155628</v>
      </c>
      <c r="G490" s="36">
        <v>2</v>
      </c>
      <c r="H490" s="30"/>
      <c r="I490" s="30">
        <f>+G490*F490</f>
        <v>311256</v>
      </c>
      <c r="J490" s="30"/>
      <c r="K490" s="30"/>
    </row>
    <row r="491" spans="3:11" x14ac:dyDescent="0.2">
      <c r="C491" s="36">
        <v>25.4</v>
      </c>
      <c r="D491" s="37" t="str">
        <f>VLOOKUP(C491,[1]Insumos!A:D,2,0)</f>
        <v>Brida loca HD 8" 200 mm</v>
      </c>
      <c r="E491" s="36" t="str">
        <f>VLOOKUP(C491,[1]Insumos!A:D,3,0)</f>
        <v>un</v>
      </c>
      <c r="F491" s="38">
        <f>VLOOKUP(C491,[1]Insumos!A:D,4,0)</f>
        <v>133280</v>
      </c>
      <c r="G491" s="36">
        <v>2</v>
      </c>
      <c r="H491" s="30"/>
      <c r="I491" s="30">
        <f>+G491*F491</f>
        <v>266560</v>
      </c>
      <c r="J491" s="30"/>
      <c r="K491" s="30"/>
    </row>
    <row r="492" spans="3:11" x14ac:dyDescent="0.2">
      <c r="C492" s="56" t="s">
        <v>24</v>
      </c>
      <c r="D492" s="37" t="str">
        <f>VLOOKUP(C492,[1]Insumos!A:D,2,0)</f>
        <v>Transporte Camioneta hasta 1.5 Toneladas</v>
      </c>
      <c r="E492" s="36" t="str">
        <f>VLOOKUP(C492,[1]Insumos!A:D,3,0)</f>
        <v>Día</v>
      </c>
      <c r="F492" s="38">
        <f>VLOOKUP(C492,[1]Insumos!A:D,4,0)</f>
        <v>147334.5</v>
      </c>
      <c r="G492" s="47">
        <v>0.02</v>
      </c>
      <c r="H492" s="30"/>
      <c r="I492" s="30"/>
      <c r="J492" s="30"/>
      <c r="K492" s="30">
        <f>+G492*F492</f>
        <v>2946.69</v>
      </c>
    </row>
    <row r="493" spans="3:11" x14ac:dyDescent="0.2">
      <c r="C493" s="57">
        <v>20.6</v>
      </c>
      <c r="D493" s="124" t="s">
        <v>126</v>
      </c>
      <c r="E493" s="36" t="s">
        <v>69</v>
      </c>
      <c r="F493" s="38">
        <f>VLOOKUP(C493,[1]Insumos!A:D,4,0)</f>
        <v>152567</v>
      </c>
      <c r="G493" s="47">
        <v>1</v>
      </c>
      <c r="H493" s="30"/>
      <c r="I493" s="30"/>
      <c r="J493" s="30"/>
      <c r="K493" s="30">
        <f>+G493*F493</f>
        <v>152567</v>
      </c>
    </row>
    <row r="494" spans="3:11" x14ac:dyDescent="0.2">
      <c r="D494" s="37" t="str">
        <f>+[1]Personal!A30</f>
        <v>Cuadrilla II (1 of + 2 ay) Instalación tubería y accesorios</v>
      </c>
      <c r="E494" s="88" t="str">
        <f>+[1]Personal!B30</f>
        <v>hr</v>
      </c>
      <c r="F494" s="37">
        <f>+[1]Personal!C30</f>
        <v>26894</v>
      </c>
      <c r="G494" s="36">
        <v>0.3</v>
      </c>
      <c r="H494" s="30"/>
      <c r="I494" s="30"/>
      <c r="J494" s="30">
        <f>+G494*F494</f>
        <v>8068.2</v>
      </c>
      <c r="K494" s="30"/>
    </row>
    <row r="495" spans="3:11" x14ac:dyDescent="0.2">
      <c r="D495" s="43"/>
      <c r="E495" s="44"/>
      <c r="F495" s="45"/>
      <c r="H495" s="55">
        <f>+SUM(H489:H494)</f>
        <v>806.82</v>
      </c>
      <c r="I495" s="55">
        <f>+SUM(I489:I494)</f>
        <v>577816</v>
      </c>
      <c r="J495" s="55">
        <f>+SUM(J489:J494)</f>
        <v>8068.2</v>
      </c>
      <c r="K495" s="55">
        <f>+SUM(K488:K494)</f>
        <v>155513.69</v>
      </c>
    </row>
    <row r="496" spans="3:11" x14ac:dyDescent="0.2">
      <c r="D496" s="43"/>
      <c r="E496" s="44"/>
      <c r="F496" s="45"/>
      <c r="H496" s="55"/>
      <c r="I496" s="55"/>
      <c r="J496" s="55"/>
      <c r="K496" s="55"/>
    </row>
    <row r="497" spans="4:11" x14ac:dyDescent="0.2">
      <c r="D497" s="43"/>
      <c r="E497" s="44"/>
      <c r="F497" s="45"/>
      <c r="H497" s="55"/>
      <c r="I497" s="55"/>
      <c r="J497" s="55"/>
      <c r="K497" s="55"/>
    </row>
    <row r="500" spans="4:11" x14ac:dyDescent="0.2">
      <c r="D500" s="125" t="s">
        <v>127</v>
      </c>
      <c r="F500" s="126" t="s">
        <v>128</v>
      </c>
      <c r="G500" s="126"/>
      <c r="H500" s="126"/>
      <c r="I500" s="126"/>
    </row>
    <row r="501" spans="4:11" x14ac:dyDescent="0.2">
      <c r="D501" s="48" t="s">
        <v>129</v>
      </c>
      <c r="F501" s="127" t="s">
        <v>130</v>
      </c>
      <c r="G501" s="127"/>
      <c r="H501" s="127"/>
      <c r="I501" s="128"/>
    </row>
    <row r="502" spans="4:11" x14ac:dyDescent="0.2">
      <c r="D502" s="48" t="s">
        <v>131</v>
      </c>
      <c r="F502" s="127" t="s">
        <v>132</v>
      </c>
      <c r="G502" s="127"/>
      <c r="H502" s="127"/>
      <c r="I502" s="126"/>
    </row>
  </sheetData>
  <mergeCells count="14">
    <mergeCell ref="F501:H501"/>
    <mergeCell ref="F502:H502"/>
    <mergeCell ref="C10:K10"/>
    <mergeCell ref="C64:K64"/>
    <mergeCell ref="C129:K129"/>
    <mergeCell ref="C292:K292"/>
    <mergeCell ref="C349:K349"/>
    <mergeCell ref="C389:K389"/>
    <mergeCell ref="C2:K2"/>
    <mergeCell ref="C3:K3"/>
    <mergeCell ref="E4:J4"/>
    <mergeCell ref="C5:G5"/>
    <mergeCell ref="C6:G6"/>
    <mergeCell ref="C8:L8"/>
  </mergeCells>
  <printOptions horizontalCentered="1"/>
  <pageMargins left="1.1811023622047245" right="1.1811023622047245" top="1.1811023622047245" bottom="0.78740157480314965" header="0.19685039370078741" footer="0.19685039370078741"/>
  <pageSetup scale="37" fitToWidth="0" fitToHeight="0" orientation="portrait" r:id="rId1"/>
  <headerFooter alignWithMargins="0">
    <oddHeader xml:space="preserve">&amp;C
ALCANTARILLADO, VEREDA ALEGRIAS, MUNICIPIO DE MARQUETALIA.
ANALISIS DE PRECIOS UNITARIOS.
PAGINA &amp;P DE &amp;N 
</oddHeader>
  </headerFooter>
  <rowBreaks count="4" manualBreakCount="4">
    <brk id="126" min="2" max="10" man="1"/>
    <brk id="229" min="2" max="10" man="1"/>
    <brk id="346" min="2" max="10" man="1"/>
    <brk id="459" min="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A.P.U</vt:lpstr>
      <vt:lpstr>A.P.U!Área_de_impresión</vt:lpstr>
      <vt:lpstr>A.P.U!Títulos_a_imprimir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Calderon Castaño</dc:creator>
  <cp:lastModifiedBy>Luisa Fernanda Calderon Castaño</cp:lastModifiedBy>
  <dcterms:created xsi:type="dcterms:W3CDTF">2022-01-24T15:09:25Z</dcterms:created>
  <dcterms:modified xsi:type="dcterms:W3CDTF">2022-01-24T15:10:52Z</dcterms:modified>
</cp:coreProperties>
</file>