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PTAP MARMATO\"/>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PPTO!$A$1:$I$94</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 localSheetId="0">#REF!</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olver_adj" localSheetId="0" hidden="1">PPTO!#REF!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PPTO!$H$94</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PPTO!#REF!</definedName>
    <definedName name="solver_pre" localSheetId="0" hidden="1">0.000001</definedName>
    <definedName name="solver_rel1" localSheetId="0" hidden="1">2</definedName>
    <definedName name="solver_rhs1" localSheetId="0" hidden="1">673501727</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C11" i="1"/>
  <c r="D11" i="1"/>
  <c r="E11" i="1"/>
  <c r="F11" i="1"/>
  <c r="G11" i="1"/>
  <c r="H11" i="1"/>
  <c r="B12" i="1"/>
  <c r="C12" i="1"/>
  <c r="D12" i="1"/>
  <c r="H12" i="1" s="1"/>
  <c r="E12" i="1"/>
  <c r="F12" i="1"/>
  <c r="G12" i="1"/>
  <c r="B14" i="1"/>
  <c r="C14" i="1"/>
  <c r="D14" i="1"/>
  <c r="H14" i="1" s="1"/>
  <c r="E14" i="1"/>
  <c r="F14" i="1"/>
  <c r="G14" i="1"/>
  <c r="B16" i="1"/>
  <c r="C16" i="1"/>
  <c r="D16" i="1"/>
  <c r="E16" i="1"/>
  <c r="F16" i="1"/>
  <c r="G16" i="1"/>
  <c r="H16" i="1"/>
  <c r="B17" i="1"/>
  <c r="C17" i="1"/>
  <c r="D17" i="1"/>
  <c r="H17" i="1" s="1"/>
  <c r="E17" i="1"/>
  <c r="F17" i="1"/>
  <c r="G17" i="1"/>
  <c r="B18" i="1"/>
  <c r="C18" i="1"/>
  <c r="D18" i="1"/>
  <c r="E18" i="1"/>
  <c r="F18" i="1"/>
  <c r="G18" i="1"/>
  <c r="H18" i="1" s="1"/>
  <c r="B19" i="1"/>
  <c r="C19" i="1"/>
  <c r="D19" i="1"/>
  <c r="E19" i="1"/>
  <c r="F19" i="1"/>
  <c r="G19" i="1"/>
  <c r="H19" i="1" s="1"/>
  <c r="B21" i="1"/>
  <c r="C21" i="1"/>
  <c r="D21" i="1"/>
  <c r="E21" i="1"/>
  <c r="F21" i="1"/>
  <c r="G21" i="1"/>
  <c r="H21" i="1" s="1"/>
  <c r="B22" i="1"/>
  <c r="C22" i="1"/>
  <c r="D22" i="1"/>
  <c r="E22" i="1"/>
  <c r="F22" i="1"/>
  <c r="G22" i="1"/>
  <c r="H22" i="1"/>
  <c r="B24" i="1"/>
  <c r="C24" i="1"/>
  <c r="D24" i="1"/>
  <c r="E24" i="1"/>
  <c r="F24" i="1"/>
  <c r="G24" i="1"/>
  <c r="H24" i="1" s="1"/>
  <c r="B25" i="1"/>
  <c r="C25" i="1"/>
  <c r="D25" i="1"/>
  <c r="E25" i="1"/>
  <c r="F25" i="1"/>
  <c r="G25" i="1"/>
  <c r="H25" i="1" s="1"/>
  <c r="B26" i="1"/>
  <c r="C26" i="1"/>
  <c r="D26" i="1"/>
  <c r="E26" i="1"/>
  <c r="F26" i="1"/>
  <c r="G26" i="1"/>
  <c r="H26" i="1"/>
  <c r="B28" i="1"/>
  <c r="C28" i="1"/>
  <c r="D28" i="1"/>
  <c r="H28" i="1" s="1"/>
  <c r="E28" i="1"/>
  <c r="F28" i="1"/>
  <c r="G28" i="1"/>
  <c r="B30" i="1"/>
  <c r="C30" i="1"/>
  <c r="D30" i="1"/>
  <c r="E30" i="1"/>
  <c r="F30" i="1"/>
  <c r="G30" i="1"/>
  <c r="H30" i="1" s="1"/>
  <c r="B34" i="1"/>
  <c r="C34" i="1"/>
  <c r="D34" i="1"/>
  <c r="E34" i="1"/>
  <c r="F34" i="1"/>
  <c r="G34" i="1"/>
  <c r="B35" i="1"/>
  <c r="C35" i="1"/>
  <c r="D35" i="1"/>
  <c r="E35" i="1"/>
  <c r="F35" i="1"/>
  <c r="G35" i="1"/>
  <c r="B36" i="1"/>
  <c r="C36" i="1"/>
  <c r="D36" i="1"/>
  <c r="E36" i="1"/>
  <c r="F36" i="1"/>
  <c r="G36" i="1"/>
  <c r="B37" i="1"/>
  <c r="C37" i="1"/>
  <c r="D37" i="1"/>
  <c r="H37" i="1" s="1"/>
  <c r="E37" i="1"/>
  <c r="F37" i="1"/>
  <c r="G37" i="1"/>
  <c r="B38" i="1"/>
  <c r="C38" i="1"/>
  <c r="D38" i="1"/>
  <c r="E38" i="1"/>
  <c r="F38" i="1"/>
  <c r="G38" i="1"/>
  <c r="B39" i="1"/>
  <c r="C39" i="1"/>
  <c r="D39" i="1"/>
  <c r="E39" i="1"/>
  <c r="F39" i="1"/>
  <c r="G39" i="1"/>
  <c r="B40" i="1"/>
  <c r="C40" i="1"/>
  <c r="D40" i="1"/>
  <c r="E40" i="1"/>
  <c r="F40" i="1"/>
  <c r="G40" i="1"/>
  <c r="B44" i="1"/>
  <c r="C44" i="1"/>
  <c r="D44" i="1"/>
  <c r="H44" i="1" s="1"/>
  <c r="E44" i="1"/>
  <c r="F44" i="1"/>
  <c r="G44" i="1"/>
  <c r="B46" i="1"/>
  <c r="C46" i="1"/>
  <c r="D46" i="1"/>
  <c r="E46" i="1"/>
  <c r="F46" i="1"/>
  <c r="G46" i="1"/>
  <c r="B47" i="1"/>
  <c r="C47" i="1"/>
  <c r="D47" i="1"/>
  <c r="E47" i="1"/>
  <c r="F47" i="1"/>
  <c r="G47" i="1"/>
  <c r="B48" i="1"/>
  <c r="C48" i="1"/>
  <c r="D48" i="1"/>
  <c r="E48" i="1"/>
  <c r="F48" i="1"/>
  <c r="G48" i="1"/>
  <c r="B49" i="1"/>
  <c r="C49" i="1"/>
  <c r="D49" i="1"/>
  <c r="H49" i="1" s="1"/>
  <c r="E49" i="1"/>
  <c r="F49" i="1"/>
  <c r="G49" i="1"/>
  <c r="B50" i="1"/>
  <c r="C50" i="1"/>
  <c r="D50" i="1"/>
  <c r="E50" i="1"/>
  <c r="F50" i="1"/>
  <c r="G50" i="1"/>
  <c r="B51" i="1"/>
  <c r="C51" i="1"/>
  <c r="D51" i="1"/>
  <c r="E51" i="1"/>
  <c r="F51" i="1"/>
  <c r="G51" i="1"/>
  <c r="B55" i="1"/>
  <c r="C55" i="1"/>
  <c r="D55" i="1"/>
  <c r="E55" i="1"/>
  <c r="F55" i="1"/>
  <c r="G55" i="1"/>
  <c r="B56" i="1"/>
  <c r="C56" i="1"/>
  <c r="D56" i="1"/>
  <c r="H56" i="1" s="1"/>
  <c r="E56" i="1"/>
  <c r="F56" i="1"/>
  <c r="G56" i="1"/>
  <c r="B58" i="1"/>
  <c r="C58" i="1"/>
  <c r="D58" i="1"/>
  <c r="E58" i="1"/>
  <c r="F58" i="1"/>
  <c r="G58" i="1"/>
  <c r="B59" i="1"/>
  <c r="C59" i="1"/>
  <c r="D59" i="1"/>
  <c r="E59" i="1"/>
  <c r="F59" i="1"/>
  <c r="G59" i="1"/>
  <c r="B60" i="1"/>
  <c r="C60" i="1"/>
  <c r="D60" i="1"/>
  <c r="E60" i="1"/>
  <c r="F60" i="1"/>
  <c r="G60" i="1"/>
  <c r="B61" i="1"/>
  <c r="C61" i="1"/>
  <c r="D61" i="1"/>
  <c r="H61" i="1" s="1"/>
  <c r="E61" i="1"/>
  <c r="F61" i="1"/>
  <c r="G61" i="1"/>
  <c r="B62" i="1"/>
  <c r="C62" i="1"/>
  <c r="D62" i="1"/>
  <c r="E62" i="1"/>
  <c r="F62" i="1"/>
  <c r="G62" i="1"/>
  <c r="B63" i="1"/>
  <c r="C63" i="1"/>
  <c r="D63" i="1"/>
  <c r="E63" i="1"/>
  <c r="F63" i="1"/>
  <c r="G63" i="1"/>
  <c r="B67" i="1"/>
  <c r="C67" i="1"/>
  <c r="D67" i="1"/>
  <c r="E67" i="1"/>
  <c r="F67" i="1"/>
  <c r="G67" i="1"/>
  <c r="B69" i="1"/>
  <c r="C69" i="1"/>
  <c r="D69" i="1"/>
  <c r="H69" i="1" s="1"/>
  <c r="E69" i="1"/>
  <c r="F69" i="1"/>
  <c r="G69" i="1"/>
  <c r="B70" i="1"/>
  <c r="C70" i="1"/>
  <c r="D70" i="1"/>
  <c r="E70" i="1"/>
  <c r="F70" i="1"/>
  <c r="G70" i="1"/>
  <c r="B71" i="1"/>
  <c r="C71" i="1"/>
  <c r="D71" i="1"/>
  <c r="E71" i="1"/>
  <c r="F71" i="1"/>
  <c r="G71" i="1"/>
  <c r="B72" i="1"/>
  <c r="C72" i="1"/>
  <c r="D72" i="1"/>
  <c r="E72" i="1"/>
  <c r="F72" i="1"/>
  <c r="G72" i="1"/>
  <c r="B76" i="1"/>
  <c r="C76" i="1"/>
  <c r="D76" i="1"/>
  <c r="H76" i="1" s="1"/>
  <c r="E76" i="1"/>
  <c r="F76" i="1"/>
  <c r="G76" i="1"/>
  <c r="B77" i="1"/>
  <c r="C77" i="1"/>
  <c r="D77" i="1"/>
  <c r="E77" i="1"/>
  <c r="F77" i="1"/>
  <c r="G77" i="1"/>
  <c r="B78" i="1"/>
  <c r="C78" i="1"/>
  <c r="D78" i="1"/>
  <c r="E78" i="1"/>
  <c r="F78" i="1"/>
  <c r="G78" i="1"/>
  <c r="B82" i="1"/>
  <c r="C82" i="1"/>
  <c r="D82" i="1"/>
  <c r="H82" i="1" s="1"/>
  <c r="E82" i="1"/>
  <c r="F82" i="1"/>
  <c r="G82" i="1"/>
  <c r="B84" i="1"/>
  <c r="C84" i="1"/>
  <c r="D84" i="1"/>
  <c r="H84" i="1" s="1"/>
  <c r="E84" i="1"/>
  <c r="F84" i="1"/>
  <c r="G84" i="1"/>
  <c r="B86" i="1"/>
  <c r="C86" i="1"/>
  <c r="D86" i="1"/>
  <c r="H86" i="1" s="1"/>
  <c r="E86" i="1"/>
  <c r="F86" i="1"/>
  <c r="G86" i="1"/>
  <c r="B87" i="1"/>
  <c r="C87" i="1"/>
  <c r="D87" i="1"/>
  <c r="E87" i="1"/>
  <c r="F87" i="1"/>
  <c r="G87" i="1"/>
  <c r="H87" i="1" s="1"/>
  <c r="E91" i="1"/>
  <c r="E92" i="1"/>
  <c r="H88" i="1" l="1"/>
  <c r="H31" i="1"/>
  <c r="H77" i="1"/>
  <c r="H70" i="1"/>
  <c r="H62" i="1"/>
  <c r="H58" i="1"/>
  <c r="H50" i="1"/>
  <c r="H46" i="1"/>
  <c r="H52" i="1" s="1"/>
  <c r="H89" i="1" s="1"/>
  <c r="H38" i="1"/>
  <c r="H34" i="1"/>
  <c r="H41" i="1" s="1"/>
  <c r="H78" i="1"/>
  <c r="H71" i="1"/>
  <c r="H63" i="1"/>
  <c r="H59" i="1"/>
  <c r="H51" i="1"/>
  <c r="H47" i="1"/>
  <c r="H39" i="1"/>
  <c r="H35" i="1"/>
  <c r="H72" i="1"/>
  <c r="H67" i="1"/>
  <c r="H60" i="1"/>
  <c r="H55" i="1"/>
  <c r="H48" i="1"/>
  <c r="H40" i="1"/>
  <c r="H36" i="1"/>
  <c r="H79" i="1"/>
  <c r="H73" i="1"/>
  <c r="H64" i="1"/>
  <c r="H92" i="1" l="1"/>
  <c r="H93" i="1" s="1"/>
  <c r="H91" i="1"/>
  <c r="I77" i="1"/>
  <c r="I24" i="1"/>
  <c r="I18" i="1"/>
  <c r="I59" i="1"/>
  <c r="I17" i="1"/>
  <c r="I11" i="1"/>
  <c r="I37" i="1"/>
  <c r="I86" i="1"/>
  <c r="I76" i="1"/>
  <c r="I30" i="1"/>
  <c r="I61" i="1"/>
  <c r="I69" i="1"/>
  <c r="I12" i="1"/>
  <c r="I78" i="1"/>
  <c r="I70" i="1"/>
  <c r="I51" i="1"/>
  <c r="I48" i="1"/>
  <c r="I56" i="1"/>
  <c r="I14" i="1"/>
  <c r="I63" i="1"/>
  <c r="I58" i="1"/>
  <c r="I39" i="1"/>
  <c r="I40" i="1"/>
  <c r="I82" i="1"/>
  <c r="I49" i="1"/>
  <c r="I26" i="1"/>
  <c r="I47" i="1"/>
  <c r="I46" i="1"/>
  <c r="I72" i="1"/>
  <c r="I36" i="1"/>
  <c r="I25" i="1"/>
  <c r="I19" i="1"/>
  <c r="I38" i="1"/>
  <c r="I50" i="1"/>
  <c r="I60" i="1"/>
  <c r="I22" i="1"/>
  <c r="I71" i="1"/>
  <c r="I55" i="1"/>
  <c r="I62" i="1"/>
  <c r="I44" i="1"/>
  <c r="I16" i="1"/>
  <c r="I28" i="1"/>
  <c r="I67" i="1"/>
  <c r="I35" i="1"/>
  <c r="I84" i="1"/>
  <c r="I21" i="1"/>
  <c r="I87" i="1"/>
  <c r="I34" i="1"/>
  <c r="I89" i="1" l="1"/>
  <c r="E90" i="1" l="1"/>
  <c r="H90" i="1" s="1"/>
  <c r="H94" i="1" s="1"/>
</calcChain>
</file>

<file path=xl/sharedStrings.xml><?xml version="1.0" encoding="utf-8"?>
<sst xmlns="http://schemas.openxmlformats.org/spreadsheetml/2006/main" count="105" uniqueCount="102">
  <si>
    <t>%</t>
  </si>
  <si>
    <t>COSTO  TOTAL + AIU</t>
  </si>
  <si>
    <t>I.V.A  SOBRE UTILIDADES</t>
  </si>
  <si>
    <t>UTILIDADES</t>
  </si>
  <si>
    <t>IMPREVISTO</t>
  </si>
  <si>
    <t>ADMINISTRACIÓN (INCLUYE PGIO)</t>
  </si>
  <si>
    <t>COSTO DIRECTO</t>
  </si>
  <si>
    <t>TOTAL CAPÍTULO VII</t>
  </si>
  <si>
    <t>18.2.</t>
  </si>
  <si>
    <t>18.1.</t>
  </si>
  <si>
    <t>ELEMENTOS MISCELANEOS</t>
  </si>
  <si>
    <t>17.1.</t>
  </si>
  <si>
    <t>JUNTAS DE CONSTRUCCIÓN</t>
  </si>
  <si>
    <t>16.1.</t>
  </si>
  <si>
    <t>ACERO ESTRUCTURAL PARA REFUERZO</t>
  </si>
  <si>
    <t>CAPÍTULO VII ACERO DE REFUERZO</t>
  </si>
  <si>
    <t>TOTAL CAPÍTULO VI</t>
  </si>
  <si>
    <t>15.3.</t>
  </si>
  <si>
    <t>15.2.</t>
  </si>
  <si>
    <t>15.1.</t>
  </si>
  <si>
    <t>ESTRUCTURAS DE CONCRETO</t>
  </si>
  <si>
    <t>CAPÍTULO VI CONCRETOS</t>
  </si>
  <si>
    <t>TOTAL CAPÍTULO V</t>
  </si>
  <si>
    <t>14.4.</t>
  </si>
  <si>
    <t>14.3.</t>
  </si>
  <si>
    <t>14.2.</t>
  </si>
  <si>
    <t>14.1.</t>
  </si>
  <si>
    <t>CÁMARAS DE INSPECCIÓN</t>
  </si>
  <si>
    <t>13.1.</t>
  </si>
  <si>
    <t>TUBERÍA DE ALCANTARILLADO</t>
  </si>
  <si>
    <t>CAPÍTULO V ALCANTARILLADO</t>
  </si>
  <si>
    <t>TOTAL CAPÍTULO IV</t>
  </si>
  <si>
    <t>12.6.</t>
  </si>
  <si>
    <t>12.5.</t>
  </si>
  <si>
    <t>12.4.</t>
  </si>
  <si>
    <t>12.3.</t>
  </si>
  <si>
    <t>12.2.</t>
  </si>
  <si>
    <t>12.1.</t>
  </si>
  <si>
    <t>INSTALACIONES HIDRÁULICAS</t>
  </si>
  <si>
    <t>11.2.</t>
  </si>
  <si>
    <t>11.1.</t>
  </si>
  <si>
    <t>INSTALACIÓN ACCESORIOS SEDIMENTACIÓN</t>
  </si>
  <si>
    <t>CAPÍTULO IV SEDIMENTACIÓN</t>
  </si>
  <si>
    <t>TOTAL CAPÍTULO III</t>
  </si>
  <si>
    <t>10.6.</t>
  </si>
  <si>
    <t>10.5.</t>
  </si>
  <si>
    <t>10.4.</t>
  </si>
  <si>
    <t>10.3.</t>
  </si>
  <si>
    <t>10.2.</t>
  </si>
  <si>
    <t>10.1.</t>
  </si>
  <si>
    <t>INSTALACIÓN DE ACCESORIOS FLOCULACIÓN</t>
  </si>
  <si>
    <t>9.1.</t>
  </si>
  <si>
    <t>SUMINISTRO E INSTALACIÓN DE TUBERÍA PVC CON SUS UNIONES STÁNDAR</t>
  </si>
  <si>
    <t>CAPÍTULO III FLOCULACIÓN</t>
  </si>
  <si>
    <t>TOTAL CAPÍTULO II</t>
  </si>
  <si>
    <t>8.7.</t>
  </si>
  <si>
    <t>8.6.</t>
  </si>
  <si>
    <t>8.5.</t>
  </si>
  <si>
    <t>8.4.</t>
  </si>
  <si>
    <t>8.3.</t>
  </si>
  <si>
    <t>8.2.</t>
  </si>
  <si>
    <t>8.1.</t>
  </si>
  <si>
    <t>RETIRO TUBERÍA EXISTENTE</t>
  </si>
  <si>
    <t>CAPÍTULO II ADECUACIÓN BYPASS DE LA PTAP</t>
  </si>
  <si>
    <t>TOTAL CAPÍTULO I</t>
  </si>
  <si>
    <t>7.1.</t>
  </si>
  <si>
    <t>AFIRMADO PARA SUSTITUCIÓN DE TERRENO</t>
  </si>
  <si>
    <t>6.1.</t>
  </si>
  <si>
    <t>ENTIBADO</t>
  </si>
  <si>
    <t>5.3.</t>
  </si>
  <si>
    <t>5.2.</t>
  </si>
  <si>
    <t>5.1.</t>
  </si>
  <si>
    <t>RELLENOS CON MATERIAL SELECCIONADO DE LA EXCAVACIÓN</t>
  </si>
  <si>
    <t>4.2.</t>
  </si>
  <si>
    <t>4.1.</t>
  </si>
  <si>
    <t>RETIRO DE MATERIAL SOBRANTE DE LA EXCAVACIÓN</t>
  </si>
  <si>
    <t>3.4.</t>
  </si>
  <si>
    <t>3.3.</t>
  </si>
  <si>
    <t>3.2.</t>
  </si>
  <si>
    <t>3.1.</t>
  </si>
  <si>
    <t xml:space="preserve">EXCAVACIONES </t>
  </si>
  <si>
    <t>2.1.</t>
  </si>
  <si>
    <t>DEMOLICIONES</t>
  </si>
  <si>
    <t>1.2.</t>
  </si>
  <si>
    <t>1.1.</t>
  </si>
  <si>
    <t>PRELIMINARES</t>
  </si>
  <si>
    <t>CAPITULO I PRELIMINARES MOVIMIENTO DE TIERRA</t>
  </si>
  <si>
    <t>% Costo Directo</t>
  </si>
  <si>
    <t xml:space="preserve">VR. TOTAL </t>
  </si>
  <si>
    <t>VR Unitario</t>
  </si>
  <si>
    <t>VR Suministros</t>
  </si>
  <si>
    <t>VR Herramientas, Equipos, MO y Otros</t>
  </si>
  <si>
    <t>CANTIDAD</t>
  </si>
  <si>
    <t>UNID</t>
  </si>
  <si>
    <t xml:space="preserve">DESCRIPCION </t>
  </si>
  <si>
    <t>ITEMS</t>
  </si>
  <si>
    <t>FORMULARIO  DE  CANTIDADES Y PRECIOS UNITARIOS</t>
  </si>
  <si>
    <t>FECHA: ABRIL DE 2021</t>
  </si>
  <si>
    <t>MARMATO, CALDAS</t>
  </si>
  <si>
    <t>OBJETO:  OPTIMIZACIÓN Y AMPLIACIÓN DE LA PLANTA DE TRATAMIENTO DE AGUA POTABLE DEL MUNICIPIO DE MARMATO</t>
  </si>
  <si>
    <t xml:space="preserve">SECCIONAL  MARMATO - CALDAS </t>
  </si>
  <si>
    <t>EMPRESA  DE OBRAS SANITARIAS DE CALDAS EMPOCALDAS S.A. E.S.P.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</si>
</sst>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164" formatCode="_(&quot;$&quot;\ * #,##0_);_(&quot;$&quot;\ * \(#,##0\);_(&quot;$&quot;\ * &quot;-&quot;??_);_(@_)"/>
    <numFmt numFmtId="165" formatCode="_ &quot;$&quot;\ * #,##0_ ;_ &quot;$&quot;\ * \-#,##0_ ;_ &quot;$&quot;\ * &quot;-&quot;??_ ;_ @_ "/>
    <numFmt numFmtId="166" formatCode="_ &quot;$&quot;\ * #,##0.00_ ;_ &quot;$&quot;\ * \-#,##0.00_ ;_ &quot;$&quot;\ * &quot;-&quot;??_ ;_ @_ "/>
    <numFmt numFmtId="167" formatCode="_(&quot;$&quot;\ * #,##0.00_);_(&quot;$&quot;\ * \(#,##0.00\);_(&quot;$&quot;\ * &quot;-&quot;??_);_(@_)"/>
    <numFmt numFmtId="168" formatCode="_-&quot;$&quot;* #,##0.00_-;\-&quot;$&quot;* #,##0.00_-;_-&quot;$&quot;* &quot;-&quot;??_-;_-@_-"/>
    <numFmt numFmtId="169" formatCode="0.0"/>
  </numFmts>
  <fonts count="15" x14ac:knownFonts="1">
    <font>
      <sz val="10"/>
      <name val="Arial"/>
    </font>
    <font>
      <sz val="11"/>
      <color theme="1"/>
      <name val="Calibri"/>
      <family val="2"/>
      <scheme val="minor"/>
    </font>
    <font>
      <sz val="11"/>
      <color theme="1"/>
      <name val="Calibri"/>
      <family val="2"/>
      <scheme val="minor"/>
    </font>
    <font>
      <sz val="12"/>
      <color theme="1"/>
      <name val="Arial Narrow"/>
      <family val="2"/>
    </font>
    <font>
      <sz val="11"/>
      <color rgb="FF000000"/>
      <name val="Arial Narrow"/>
      <family val="2"/>
    </font>
    <font>
      <b/>
      <sz val="11"/>
      <color rgb="FF000000"/>
      <name val="Arial Narrow"/>
      <family val="2"/>
    </font>
    <font>
      <b/>
      <sz val="12"/>
      <color theme="1"/>
      <name val="Arial Narrow"/>
      <family val="2"/>
    </font>
    <font>
      <sz val="10"/>
      <name val="Arial"/>
      <family val="2"/>
    </font>
    <font>
      <b/>
      <sz val="20"/>
      <color theme="0"/>
      <name val="Arial Narrow"/>
      <family val="2"/>
    </font>
    <font>
      <b/>
      <sz val="12"/>
      <color theme="0"/>
      <name val="Arial Narrow"/>
      <family val="2"/>
    </font>
    <font>
      <b/>
      <sz val="14"/>
      <color theme="0"/>
      <name val="Arial Narrow"/>
      <family val="2"/>
    </font>
    <font>
      <sz val="12"/>
      <color theme="0"/>
      <name val="Arial Narrow"/>
      <family val="2"/>
    </font>
    <font>
      <sz val="14"/>
      <name val="Arial Narrow"/>
      <family val="2"/>
    </font>
    <font>
      <u/>
      <sz val="14"/>
      <color theme="1"/>
      <name val="Arial Narrow"/>
      <family val="2"/>
    </font>
    <font>
      <sz val="14"/>
      <color theme="1"/>
      <name val="Arial Narrow"/>
      <family val="2"/>
    </font>
  </fonts>
  <fills count="9">
    <fill>
      <patternFill patternType="none"/>
    </fill>
    <fill>
      <patternFill patternType="gray125"/>
    </fill>
    <fill>
      <patternFill patternType="solid">
        <fgColor theme="3" tint="-0.249977111117893"/>
        <bgColor indexed="64"/>
      </patternFill>
    </fill>
    <fill>
      <patternFill patternType="solid">
        <fgColor rgb="FF0070C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49998474074526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8">
    <xf numFmtId="0" fontId="0" fillId="0" borderId="0"/>
    <xf numFmtId="166" fontId="7" fillId="0" borderId="0" applyFont="0" applyFill="0" applyBorder="0" applyAlignment="0" applyProtection="0"/>
    <xf numFmtId="9" fontId="7" fillId="0" borderId="0" applyFont="0" applyFill="0" applyBorder="0" applyAlignment="0" applyProtection="0"/>
    <xf numFmtId="0" fontId="2" fillId="0" borderId="0"/>
    <xf numFmtId="167"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cellStyleXfs>
  <cellXfs count="109">
    <xf numFmtId="0" fontId="0" fillId="0" borderId="0" xfId="0"/>
    <xf numFmtId="0" fontId="3" fillId="0" borderId="0" xfId="3" applyFont="1"/>
    <xf numFmtId="0" fontId="3" fillId="0" borderId="0" xfId="3" applyFont="1" applyAlignment="1">
      <alignment horizontal="center"/>
    </xf>
    <xf numFmtId="0" fontId="3" fillId="0" borderId="0" xfId="3" applyFont="1" applyAlignment="1"/>
    <xf numFmtId="8" fontId="4" fillId="0" borderId="1" xfId="0" applyNumberFormat="1" applyFont="1" applyBorder="1" applyAlignment="1">
      <alignment horizontal="right" vertical="center"/>
    </xf>
    <xf numFmtId="8" fontId="4" fillId="0" borderId="2" xfId="0" applyNumberFormat="1" applyFont="1" applyBorder="1" applyAlignment="1">
      <alignment horizontal="right"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8" fontId="4" fillId="0" borderId="4" xfId="0" applyNumberFormat="1" applyFont="1" applyBorder="1" applyAlignment="1">
      <alignment horizontal="right" vertical="center"/>
    </xf>
    <xf numFmtId="8" fontId="4" fillId="0" borderId="5" xfId="0" applyNumberFormat="1" applyFont="1" applyBorder="1" applyAlignment="1">
      <alignment horizontal="right" vertical="center"/>
    </xf>
    <xf numFmtId="9" fontId="4" fillId="0" borderId="5" xfId="0" applyNumberFormat="1"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0" xfId="3" applyFont="1" applyAlignment="1">
      <alignment horizontal="left"/>
    </xf>
    <xf numFmtId="0" fontId="6" fillId="0" borderId="0" xfId="3" applyFont="1"/>
    <xf numFmtId="0" fontId="6" fillId="0" borderId="0" xfId="3" applyFont="1" applyAlignment="1">
      <alignment horizontal="left"/>
    </xf>
    <xf numFmtId="0" fontId="6" fillId="0" borderId="0" xfId="3" applyFont="1" applyAlignment="1"/>
    <xf numFmtId="0" fontId="3" fillId="0" borderId="0" xfId="3" applyFont="1" applyAlignment="1"/>
    <xf numFmtId="164" fontId="3" fillId="0" borderId="0" xfId="3" applyNumberFormat="1" applyFont="1"/>
    <xf numFmtId="0" fontId="3" fillId="0" borderId="0" xfId="3" applyFont="1" applyAlignment="1">
      <alignment horizontal="justify" vertical="justify"/>
    </xf>
    <xf numFmtId="3" fontId="3" fillId="0" borderId="0" xfId="3" applyNumberFormat="1" applyFont="1" applyAlignment="1">
      <alignment horizontal="justify" vertical="justify"/>
    </xf>
    <xf numFmtId="0" fontId="3" fillId="0" borderId="0" xfId="3" applyFont="1" applyAlignment="1">
      <alignment horizontal="center" vertical="justify"/>
    </xf>
    <xf numFmtId="165" fontId="3" fillId="0" borderId="0" xfId="1" applyNumberFormat="1" applyFont="1" applyAlignment="1">
      <alignment horizontal="justify" vertical="justify"/>
    </xf>
    <xf numFmtId="164" fontId="9" fillId="2" borderId="1" xfId="4" applyNumberFormat="1" applyFont="1" applyFill="1" applyBorder="1" applyAlignment="1">
      <alignment horizontal="justify" vertical="justify"/>
    </xf>
    <xf numFmtId="3" fontId="9" fillId="2" borderId="10" xfId="3" applyNumberFormat="1" applyFont="1" applyFill="1" applyBorder="1" applyAlignment="1">
      <alignment horizontal="justify" vertical="justify"/>
    </xf>
    <xf numFmtId="2" fontId="9" fillId="2" borderId="10" xfId="3" applyNumberFormat="1" applyFont="1" applyFill="1" applyBorder="1" applyAlignment="1">
      <alignment horizontal="justify" vertical="justify"/>
    </xf>
    <xf numFmtId="0" fontId="9" fillId="2" borderId="10" xfId="3" applyFont="1" applyFill="1" applyBorder="1" applyAlignment="1">
      <alignment horizontal="justify" vertical="justify"/>
    </xf>
    <xf numFmtId="0" fontId="9" fillId="2" borderId="2" xfId="3" applyFont="1" applyFill="1" applyBorder="1" applyAlignment="1">
      <alignment horizontal="justify" vertical="justify"/>
    </xf>
    <xf numFmtId="0" fontId="9" fillId="2" borderId="3" xfId="3" applyFont="1" applyFill="1" applyBorder="1" applyAlignment="1">
      <alignment horizontal="center" vertical="justify"/>
    </xf>
    <xf numFmtId="9" fontId="8" fillId="2" borderId="11" xfId="2" applyFont="1" applyFill="1" applyBorder="1" applyAlignment="1">
      <alignment horizontal="center" vertical="center"/>
    </xf>
    <xf numFmtId="164" fontId="9" fillId="3" borderId="4" xfId="4" applyNumberFormat="1" applyFont="1" applyFill="1" applyBorder="1" applyAlignment="1">
      <alignment horizontal="justify" vertical="justify"/>
    </xf>
    <xf numFmtId="0" fontId="10" fillId="3" borderId="12" xfId="3" applyFont="1" applyFill="1" applyBorder="1" applyAlignment="1">
      <alignment horizontal="center" vertical="justify"/>
    </xf>
    <xf numFmtId="9" fontId="10" fillId="3" borderId="5" xfId="3" applyNumberFormat="1" applyFont="1" applyFill="1" applyBorder="1" applyAlignment="1">
      <alignment horizontal="center" vertical="justify"/>
    </xf>
    <xf numFmtId="0" fontId="10" fillId="3" borderId="5" xfId="3" applyFont="1" applyFill="1" applyBorder="1" applyAlignment="1">
      <alignment horizontal="center" vertical="justify"/>
    </xf>
    <xf numFmtId="0" fontId="11" fillId="3" borderId="5" xfId="3" applyFont="1" applyFill="1" applyBorder="1" applyAlignment="1">
      <alignment horizontal="justify" vertical="justify"/>
    </xf>
    <xf numFmtId="0" fontId="11" fillId="3" borderId="6" xfId="3" applyFont="1" applyFill="1" applyBorder="1" applyAlignment="1">
      <alignment horizontal="center" vertical="justify"/>
    </xf>
    <xf numFmtId="0" fontId="3" fillId="0" borderId="0" xfId="3" applyFont="1" applyBorder="1" applyAlignment="1">
      <alignment horizontal="justify" vertical="justify"/>
    </xf>
    <xf numFmtId="0" fontId="11" fillId="3" borderId="5" xfId="3" applyFont="1" applyFill="1" applyBorder="1" applyAlignment="1">
      <alignment horizontal="right" vertical="justify"/>
    </xf>
    <xf numFmtId="9" fontId="10" fillId="3" borderId="12" xfId="3" applyNumberFormat="1" applyFont="1" applyFill="1" applyBorder="1" applyAlignment="1">
      <alignment horizontal="center" vertical="justify"/>
    </xf>
    <xf numFmtId="9" fontId="10" fillId="3" borderId="12" xfId="5" applyFont="1" applyFill="1" applyBorder="1" applyAlignment="1">
      <alignment horizontal="center" vertical="justify"/>
    </xf>
    <xf numFmtId="9" fontId="10" fillId="3" borderId="5" xfId="5" applyFont="1" applyFill="1" applyBorder="1" applyAlignment="1">
      <alignment horizontal="center" vertical="justify"/>
    </xf>
    <xf numFmtId="168" fontId="3" fillId="0" borderId="0" xfId="3" applyNumberFormat="1" applyFont="1" applyAlignment="1">
      <alignment horizontal="justify" vertical="justify"/>
    </xf>
    <xf numFmtId="9" fontId="8" fillId="2" borderId="13" xfId="2" applyFont="1" applyFill="1" applyBorder="1" applyAlignment="1">
      <alignment horizontal="center" vertical="center"/>
    </xf>
    <xf numFmtId="164" fontId="9" fillId="2" borderId="7" xfId="4" applyNumberFormat="1" applyFont="1" applyFill="1" applyBorder="1" applyAlignment="1">
      <alignment horizontal="justify" vertical="justify"/>
    </xf>
    <xf numFmtId="3" fontId="9" fillId="2" borderId="14" xfId="3" applyNumberFormat="1" applyFont="1" applyFill="1" applyBorder="1" applyAlignment="1">
      <alignment horizontal="justify" vertical="justify"/>
    </xf>
    <xf numFmtId="2" fontId="9" fillId="2" borderId="14" xfId="3" applyNumberFormat="1" applyFont="1" applyFill="1" applyBorder="1" applyAlignment="1">
      <alignment horizontal="justify" vertical="justify"/>
    </xf>
    <xf numFmtId="0" fontId="9" fillId="2" borderId="14" xfId="3" applyFont="1" applyFill="1" applyBorder="1" applyAlignment="1">
      <alignment horizontal="justify" vertical="justify"/>
    </xf>
    <xf numFmtId="0" fontId="9" fillId="2" borderId="8" xfId="3" applyFont="1" applyFill="1" applyBorder="1" applyAlignment="1">
      <alignment horizontal="justify" vertical="justify"/>
    </xf>
    <xf numFmtId="0" fontId="9" fillId="2" borderId="9" xfId="3" applyFont="1" applyFill="1" applyBorder="1" applyAlignment="1">
      <alignment horizontal="center" vertical="justify"/>
    </xf>
    <xf numFmtId="164" fontId="12" fillId="4" borderId="5" xfId="4" applyNumberFormat="1" applyFont="1" applyFill="1" applyBorder="1" applyAlignment="1">
      <alignment horizontal="center" vertical="center"/>
    </xf>
    <xf numFmtId="164" fontId="10" fillId="4" borderId="5" xfId="4" applyNumberFormat="1" applyFont="1" applyFill="1" applyBorder="1" applyAlignment="1">
      <alignment horizontal="center" vertical="center"/>
    </xf>
    <xf numFmtId="2" fontId="13" fillId="4" borderId="5" xfId="3" applyNumberFormat="1" applyFont="1" applyFill="1" applyBorder="1" applyAlignment="1">
      <alignment horizontal="center" vertical="center"/>
    </xf>
    <xf numFmtId="0" fontId="14" fillId="4" borderId="5" xfId="3" applyFont="1" applyFill="1" applyBorder="1" applyAlignment="1">
      <alignment horizontal="center" vertical="center"/>
    </xf>
    <xf numFmtId="0" fontId="9" fillId="4" borderId="5" xfId="6" applyFont="1" applyFill="1" applyBorder="1" applyAlignment="1">
      <alignment horizontal="justify" vertical="justify" wrapText="1"/>
    </xf>
    <xf numFmtId="0" fontId="3" fillId="4" borderId="6" xfId="3" applyFont="1" applyFill="1" applyBorder="1" applyAlignment="1">
      <alignment horizontal="center" vertical="justify"/>
    </xf>
    <xf numFmtId="10" fontId="14" fillId="0" borderId="4" xfId="5" applyNumberFormat="1" applyFont="1" applyFill="1" applyBorder="1" applyAlignment="1">
      <alignment horizontal="center" vertical="center"/>
    </xf>
    <xf numFmtId="164" fontId="14" fillId="0" borderId="5" xfId="4" applyNumberFormat="1" applyFont="1" applyFill="1" applyBorder="1" applyAlignment="1">
      <alignment horizontal="center" vertical="center"/>
    </xf>
    <xf numFmtId="164" fontId="12" fillId="5" borderId="5" xfId="4" applyNumberFormat="1" applyFont="1" applyFill="1" applyBorder="1" applyAlignment="1">
      <alignment horizontal="center" vertical="center"/>
    </xf>
    <xf numFmtId="164" fontId="12" fillId="0" borderId="5" xfId="4" applyNumberFormat="1" applyFont="1" applyFill="1" applyBorder="1" applyAlignment="1">
      <alignment horizontal="center" vertical="center"/>
    </xf>
    <xf numFmtId="2" fontId="14" fillId="0" borderId="5" xfId="3" applyNumberFormat="1" applyFont="1" applyFill="1" applyBorder="1" applyAlignment="1">
      <alignment horizontal="center" vertical="center"/>
    </xf>
    <xf numFmtId="0" fontId="14" fillId="0" borderId="5" xfId="3" applyFont="1" applyFill="1" applyBorder="1" applyAlignment="1">
      <alignment horizontal="center" vertical="center"/>
    </xf>
    <xf numFmtId="0" fontId="3" fillId="0" borderId="5" xfId="6" applyFont="1" applyFill="1" applyBorder="1" applyAlignment="1">
      <alignment horizontal="justify" vertical="justify" wrapText="1"/>
    </xf>
    <xf numFmtId="0" fontId="3" fillId="0" borderId="15" xfId="3" applyFont="1" applyFill="1" applyBorder="1" applyAlignment="1">
      <alignment horizontal="center" vertical="center"/>
    </xf>
    <xf numFmtId="0" fontId="3" fillId="0" borderId="6" xfId="3" applyFont="1" applyFill="1" applyBorder="1" applyAlignment="1">
      <alignment horizontal="center" vertical="center"/>
    </xf>
    <xf numFmtId="3" fontId="14" fillId="6" borderId="4" xfId="3" applyNumberFormat="1" applyFont="1" applyFill="1" applyBorder="1" applyAlignment="1">
      <alignment horizontal="justify" vertical="justify"/>
    </xf>
    <xf numFmtId="3" fontId="14" fillId="6" borderId="5" xfId="3" applyNumberFormat="1" applyFont="1" applyFill="1" applyBorder="1" applyAlignment="1">
      <alignment horizontal="justify" vertical="justify"/>
    </xf>
    <xf numFmtId="169" fontId="14" fillId="6" borderId="5" xfId="7" applyNumberFormat="1" applyFont="1" applyFill="1" applyBorder="1" applyAlignment="1">
      <alignment horizontal="justify" vertical="justify"/>
    </xf>
    <xf numFmtId="0" fontId="14" fillId="6" borderId="5" xfId="3" applyFont="1" applyFill="1" applyBorder="1" applyAlignment="1">
      <alignment horizontal="center" vertical="center"/>
    </xf>
    <xf numFmtId="0" fontId="6" fillId="6" borderId="5" xfId="3" applyFont="1" applyFill="1" applyBorder="1" applyAlignment="1">
      <alignment horizontal="justify" vertical="justify"/>
    </xf>
    <xf numFmtId="0" fontId="6" fillId="6" borderId="6" xfId="3" applyFont="1" applyFill="1" applyBorder="1" applyAlignment="1">
      <alignment horizontal="center" vertical="justify"/>
    </xf>
    <xf numFmtId="10" fontId="14" fillId="0" borderId="4" xfId="5" applyNumberFormat="1" applyFont="1" applyFill="1" applyBorder="1" applyAlignment="1">
      <alignment horizontal="center" vertical="justify"/>
    </xf>
    <xf numFmtId="164" fontId="14" fillId="0" borderId="5" xfId="4" applyNumberFormat="1" applyFont="1" applyFill="1" applyBorder="1" applyAlignment="1">
      <alignment horizontal="center" vertical="justify"/>
    </xf>
    <xf numFmtId="164" fontId="12" fillId="4" borderId="12" xfId="4" applyNumberFormat="1" applyFont="1" applyFill="1" applyBorder="1" applyAlignment="1">
      <alignment horizontal="center" vertical="center"/>
    </xf>
    <xf numFmtId="0" fontId="10" fillId="4" borderId="5" xfId="6" applyFont="1" applyFill="1" applyBorder="1" applyAlignment="1">
      <alignment horizontal="justify" vertical="justify" wrapText="1"/>
    </xf>
    <xf numFmtId="0" fontId="3" fillId="7" borderId="5" xfId="6" applyFont="1" applyFill="1" applyBorder="1" applyAlignment="1">
      <alignment horizontal="justify" vertical="justify" wrapText="1"/>
    </xf>
    <xf numFmtId="168" fontId="3" fillId="0" borderId="0" xfId="3" applyNumberFormat="1" applyFont="1" applyFill="1" applyAlignment="1">
      <alignment horizontal="justify" vertical="justify"/>
    </xf>
    <xf numFmtId="0" fontId="3" fillId="0" borderId="6" xfId="3" applyFont="1" applyFill="1" applyBorder="1" applyAlignment="1">
      <alignment horizontal="center" vertical="justify"/>
    </xf>
    <xf numFmtId="10" fontId="14" fillId="4" borderId="4" xfId="5" applyNumberFormat="1" applyFont="1" applyFill="1" applyBorder="1" applyAlignment="1">
      <alignment horizontal="center" vertical="center"/>
    </xf>
    <xf numFmtId="2" fontId="14" fillId="6" borderId="5" xfId="3" applyNumberFormat="1" applyFont="1" applyFill="1" applyBorder="1" applyAlignment="1">
      <alignment horizontal="justify" vertical="justify"/>
    </xf>
    <xf numFmtId="2" fontId="14" fillId="0" borderId="5" xfId="3" applyNumberFormat="1" applyFont="1" applyFill="1" applyBorder="1" applyAlignment="1">
      <alignment horizontal="center" vertical="justify"/>
    </xf>
    <xf numFmtId="0" fontId="6" fillId="6" borderId="6" xfId="3" applyFont="1" applyFill="1" applyBorder="1" applyAlignment="1">
      <alignment horizontal="center" vertical="center"/>
    </xf>
    <xf numFmtId="0" fontId="6" fillId="6" borderId="16" xfId="3" applyFont="1" applyFill="1" applyBorder="1" applyAlignment="1">
      <alignment vertical="center" wrapText="1"/>
    </xf>
    <xf numFmtId="0" fontId="6" fillId="6" borderId="17" xfId="3" applyFont="1" applyFill="1" applyBorder="1" applyAlignment="1">
      <alignment vertical="center"/>
    </xf>
    <xf numFmtId="0" fontId="6" fillId="6" borderId="17" xfId="3" applyFont="1" applyFill="1" applyBorder="1" applyAlignment="1">
      <alignment vertical="center" wrapText="1"/>
    </xf>
    <xf numFmtId="0" fontId="6" fillId="6" borderId="5" xfId="3" applyFont="1" applyFill="1" applyBorder="1" applyAlignment="1">
      <alignment horizontal="left" vertical="justify"/>
    </xf>
    <xf numFmtId="0" fontId="6" fillId="6" borderId="18" xfId="3" applyFont="1" applyFill="1" applyBorder="1" applyAlignment="1">
      <alignment horizontal="center" vertical="center" wrapText="1"/>
    </xf>
    <xf numFmtId="0" fontId="6" fillId="6" borderId="19" xfId="3" applyFont="1" applyFill="1" applyBorder="1" applyAlignment="1">
      <alignment horizontal="center" vertical="center"/>
    </xf>
    <xf numFmtId="0" fontId="6" fillId="6" borderId="19" xfId="3" applyFont="1" applyFill="1" applyBorder="1" applyAlignment="1">
      <alignment horizontal="center" vertical="center" wrapText="1"/>
    </xf>
    <xf numFmtId="0" fontId="6" fillId="6" borderId="5" xfId="3" applyFont="1" applyFill="1" applyBorder="1" applyAlignment="1">
      <alignment horizontal="center" vertical="justify"/>
    </xf>
    <xf numFmtId="0" fontId="9" fillId="2" borderId="20" xfId="3" applyFont="1" applyFill="1" applyBorder="1" applyAlignment="1">
      <alignment vertical="justify"/>
    </xf>
    <xf numFmtId="0" fontId="9" fillId="2" borderId="20" xfId="3" applyFont="1" applyFill="1" applyBorder="1" applyAlignment="1">
      <alignment horizontal="center" vertical="justify"/>
    </xf>
    <xf numFmtId="0" fontId="9" fillId="2" borderId="21" xfId="3" applyFont="1" applyFill="1" applyBorder="1" applyAlignment="1">
      <alignment horizontal="center" vertical="justify"/>
    </xf>
    <xf numFmtId="0" fontId="9" fillId="2" borderId="10" xfId="3" applyFont="1" applyFill="1" applyBorder="1" applyAlignment="1"/>
    <xf numFmtId="0" fontId="9" fillId="2" borderId="22" xfId="3" applyFont="1" applyFill="1" applyBorder="1" applyAlignment="1"/>
    <xf numFmtId="0" fontId="9" fillId="2" borderId="22" xfId="3" applyFont="1" applyFill="1" applyBorder="1" applyAlignment="1">
      <alignment horizontal="left"/>
    </xf>
    <xf numFmtId="0" fontId="9" fillId="2" borderId="0" xfId="3" applyFont="1" applyFill="1" applyBorder="1" applyAlignment="1"/>
    <xf numFmtId="0" fontId="9" fillId="2" borderId="23" xfId="3" applyFont="1" applyFill="1" applyBorder="1" applyAlignment="1"/>
    <xf numFmtId="0" fontId="9" fillId="2" borderId="23" xfId="3" applyFont="1" applyFill="1" applyBorder="1" applyAlignment="1">
      <alignment horizontal="left"/>
    </xf>
    <xf numFmtId="0" fontId="9" fillId="2" borderId="14" xfId="3" applyFont="1" applyFill="1" applyBorder="1" applyAlignment="1"/>
    <xf numFmtId="0" fontId="9" fillId="2" borderId="24" xfId="3" applyFont="1" applyFill="1" applyBorder="1" applyAlignment="1"/>
    <xf numFmtId="0" fontId="9" fillId="2" borderId="24" xfId="3" applyFont="1" applyFill="1" applyBorder="1" applyAlignment="1">
      <alignment horizontal="left"/>
    </xf>
    <xf numFmtId="0" fontId="9" fillId="8" borderId="10" xfId="3" applyFont="1" applyFill="1" applyBorder="1" applyAlignment="1">
      <alignment horizontal="center"/>
    </xf>
    <xf numFmtId="0" fontId="9" fillId="8" borderId="22" xfId="3" applyFont="1" applyFill="1" applyBorder="1" applyAlignment="1">
      <alignment horizontal="center"/>
    </xf>
    <xf numFmtId="0" fontId="9" fillId="8" borderId="14" xfId="3" applyFont="1" applyFill="1" applyBorder="1" applyAlignment="1">
      <alignment horizontal="center"/>
    </xf>
    <xf numFmtId="0" fontId="9" fillId="8" borderId="24" xfId="3" applyFont="1" applyFill="1" applyBorder="1" applyAlignment="1">
      <alignment horizontal="center"/>
    </xf>
  </cellXfs>
  <cellStyles count="8">
    <cellStyle name="Moneda" xfId="1" builtinId="4"/>
    <cellStyle name="Moneda 5 2" xfId="4"/>
    <cellStyle name="Normal" xfId="0" builtinId="0"/>
    <cellStyle name="Normal 10" xfId="6"/>
    <cellStyle name="Normal 22" xfId="7"/>
    <cellStyle name="Normal 22 2" xfId="3"/>
    <cellStyle name="Porcentaje" xfId="2" builtinId="5"/>
    <cellStyle name="Porcentaje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952501</xdr:colOff>
      <xdr:row>0</xdr:row>
      <xdr:rowOff>123264</xdr:rowOff>
    </xdr:from>
    <xdr:ext cx="1071399" cy="1457699"/>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123264"/>
          <a:ext cx="1071399" cy="1457699"/>
        </a:xfrm>
        <a:prstGeom prst="rect">
          <a:avLst/>
        </a:prstGeom>
      </xdr:spPr>
    </xdr:pic>
    <xdr:clientData/>
  </xdr:oneCellAnchor>
  <xdr:oneCellAnchor>
    <xdr:from>
      <xdr:col>0</xdr:col>
      <xdr:colOff>104775</xdr:colOff>
      <xdr:row>0</xdr:row>
      <xdr:rowOff>133350</xdr:rowOff>
    </xdr:from>
    <xdr:ext cx="1101148" cy="831850"/>
    <xdr:pic>
      <xdr:nvPicPr>
        <xdr:cNvPr id="3" name="Imagen 2">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33350"/>
          <a:ext cx="1101148" cy="831850"/>
        </a:xfrm>
        <a:prstGeom prst="rect">
          <a:avLst/>
        </a:prstGeom>
        <a:solidFill>
          <a:schemeClr val="bg1"/>
        </a:solid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PRESUPUESTO/6.1%20PTAP%20Marmato%20Abril%20(PTAP%20MARMA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INTERVENTORIA"/>
      <sheetName val="PGIO OBRA CIVIL"/>
      <sheetName val="APU-HE"/>
      <sheetName val="Cantidades"/>
      <sheetName val="CRONOGRAMA Y FLUJO INV"/>
      <sheetName val="LP-HE"/>
      <sheetName val="A.I.U para obra civil"/>
      <sheetName val="TM-INTERVENTORÍA"/>
      <sheetName val="Analisis Factor Prestacional"/>
      <sheetName val="CONSOLIDADO1"/>
      <sheetName val="Analisis Mano de Obra"/>
      <sheetName val="CONSOLIDADO2"/>
      <sheetName val="Análisis Mano de Obra"/>
      <sheetName val="Análisis Precios Básicos"/>
      <sheetName val="Procec"/>
      <sheetName val="CADENA DE VALOR"/>
      <sheetName val="TRAZABILIDAD"/>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sheetData sheetId="1"/>
      <sheetData sheetId="2">
        <row r="2">
          <cell r="B2" t="str">
            <v>OPTIMIZACIÓN Y AMPLIACIÓN DE LA PLANTA DE TRATAMIENTO DE AGUA POTABLE DEL MUNICIPIO DE MARMATO</v>
          </cell>
        </row>
        <row r="3">
          <cell r="B3" t="str">
            <v>MARMATO, CALDAS</v>
          </cell>
        </row>
        <row r="4">
          <cell r="B4" t="str">
            <v>FECHA: ABRIL DE 2021</v>
          </cell>
        </row>
        <row r="6">
          <cell r="B6" t="str">
            <v>CAPITULO I: PRELIMINARES MOVIMIENTO DE TIERRAS</v>
          </cell>
        </row>
        <row r="8">
          <cell r="B8" t="str">
            <v>1. PRELIMINAR</v>
          </cell>
        </row>
        <row r="9">
          <cell r="B9" t="str">
            <v xml:space="preserve"> </v>
          </cell>
        </row>
        <row r="10">
          <cell r="B10" t="str">
            <v>ITEM No.</v>
          </cell>
          <cell r="C10" t="str">
            <v>Concepto</v>
          </cell>
          <cell r="D10" t="str">
            <v>Unidad</v>
          </cell>
          <cell r="E10" t="str">
            <v>Costo Directo</v>
          </cell>
          <cell r="G10" t="str">
            <v>H y E</v>
          </cell>
          <cell r="H10" t="str">
            <v>Materiales</v>
          </cell>
          <cell r="I10" t="str">
            <v>Mano de Obra</v>
          </cell>
          <cell r="J10" t="str">
            <v>Otros</v>
          </cell>
        </row>
        <row r="11">
          <cell r="B11" t="str">
            <v>1.1.</v>
          </cell>
          <cell r="C11" t="str">
            <v>Localización y replanteo (Incluye: topografía y plano record)</v>
          </cell>
          <cell r="D11" t="str">
            <v>m2</v>
          </cell>
          <cell r="E11">
            <v>19153</v>
          </cell>
          <cell r="G11">
            <v>0</v>
          </cell>
          <cell r="H11">
            <v>0</v>
          </cell>
          <cell r="I11">
            <v>19153</v>
          </cell>
          <cell r="J11">
            <v>0</v>
          </cell>
        </row>
        <row r="12">
          <cell r="B12" t="str">
            <v>Código</v>
          </cell>
          <cell r="C12" t="str">
            <v>Descripción</v>
          </cell>
          <cell r="D12" t="str">
            <v>Unidad</v>
          </cell>
          <cell r="E12" t="str">
            <v>Costo. Unitario</v>
          </cell>
          <cell r="F12" t="str">
            <v>Cantidad</v>
          </cell>
          <cell r="G12" t="str">
            <v>H y E</v>
          </cell>
          <cell r="H12" t="str">
            <v>Materiales</v>
          </cell>
          <cell r="I12" t="str">
            <v>Mano de Obra</v>
          </cell>
          <cell r="J12" t="str">
            <v>Otros</v>
          </cell>
        </row>
        <row r="13">
          <cell r="B13" t="str">
            <v>AE-9</v>
          </cell>
          <cell r="C13" t="str">
            <v xml:space="preserve">Comisión de Topografía con Equipos </v>
          </cell>
          <cell r="D13" t="str">
            <v>m2</v>
          </cell>
          <cell r="E13">
            <v>18757.205999999998</v>
          </cell>
          <cell r="F13">
            <v>1</v>
          </cell>
          <cell r="G13">
            <v>0</v>
          </cell>
          <cell r="H13">
            <v>0</v>
          </cell>
          <cell r="I13">
            <v>18757</v>
          </cell>
          <cell r="J13">
            <v>0</v>
          </cell>
        </row>
        <row r="14">
          <cell r="B14" t="str">
            <v>AE-24</v>
          </cell>
          <cell r="C14" t="str">
            <v>Dibujante Plano Record</v>
          </cell>
          <cell r="D14" t="str">
            <v>Día</v>
          </cell>
          <cell r="E14">
            <v>66046.5</v>
          </cell>
          <cell r="F14">
            <v>6.0000000000000001E-3</v>
          </cell>
          <cell r="G14">
            <v>0</v>
          </cell>
          <cell r="H14">
            <v>0</v>
          </cell>
          <cell r="I14">
            <v>396</v>
          </cell>
          <cell r="J14">
            <v>0</v>
          </cell>
        </row>
        <row r="17">
          <cell r="B17" t="str">
            <v>ITEM No.</v>
          </cell>
          <cell r="C17" t="str">
            <v>Concepto</v>
          </cell>
          <cell r="D17" t="str">
            <v>Unidad</v>
          </cell>
          <cell r="E17" t="str">
            <v>Costo Directo</v>
          </cell>
          <cell r="G17" t="str">
            <v>H y E</v>
          </cell>
          <cell r="H17" t="str">
            <v>Materiales</v>
          </cell>
          <cell r="I17" t="str">
            <v>Mano de Obra</v>
          </cell>
          <cell r="J17" t="str">
            <v>Otros</v>
          </cell>
        </row>
        <row r="18">
          <cell r="B18" t="str">
            <v>1.2.</v>
          </cell>
          <cell r="C18" t="str">
            <v>Rocería y Limpieza (Incluye transporte hasta vehículo de transporte distancia &lt; 80m)</v>
          </cell>
          <cell r="D18" t="str">
            <v>m2</v>
          </cell>
          <cell r="E18">
            <v>2859</v>
          </cell>
          <cell r="G18">
            <v>260</v>
          </cell>
          <cell r="H18">
            <v>0</v>
          </cell>
          <cell r="I18">
            <v>2599</v>
          </cell>
          <cell r="J18">
            <v>0</v>
          </cell>
        </row>
        <row r="19">
          <cell r="B19" t="str">
            <v>Código</v>
          </cell>
          <cell r="C19" t="str">
            <v>Descripción</v>
          </cell>
          <cell r="D19" t="str">
            <v>Unidad</v>
          </cell>
          <cell r="E19" t="str">
            <v>Costo. Unitario</v>
          </cell>
          <cell r="F19" t="str">
            <v>Cantidad</v>
          </cell>
          <cell r="G19" t="str">
            <v>H y E</v>
          </cell>
          <cell r="H19" t="str">
            <v>Materiales</v>
          </cell>
          <cell r="I19" t="str">
            <v>Mano de Obra</v>
          </cell>
          <cell r="J19" t="str">
            <v>Otros</v>
          </cell>
        </row>
        <row r="20">
          <cell r="B20" t="str">
            <v>HM-1</v>
          </cell>
          <cell r="C20" t="str">
            <v>Herramienta Menor General</v>
          </cell>
          <cell r="D20" t="str">
            <v>%</v>
          </cell>
          <cell r="E20">
            <v>2599</v>
          </cell>
          <cell r="F20">
            <v>0.1</v>
          </cell>
          <cell r="G20">
            <v>260</v>
          </cell>
          <cell r="H20">
            <v>0</v>
          </cell>
          <cell r="I20">
            <v>0</v>
          </cell>
          <cell r="J20">
            <v>0</v>
          </cell>
        </row>
        <row r="21">
          <cell r="B21" t="str">
            <v>MO-6</v>
          </cell>
          <cell r="C21" t="str">
            <v>Cuadrilla tipo VI (4ay) - Excavación y transporte interno</v>
          </cell>
          <cell r="D21" t="str">
            <v>Hr</v>
          </cell>
          <cell r="E21">
            <v>25986</v>
          </cell>
          <cell r="F21">
            <v>0.1</v>
          </cell>
          <cell r="H21">
            <v>0</v>
          </cell>
          <cell r="I21">
            <v>2599</v>
          </cell>
          <cell r="J21">
            <v>0</v>
          </cell>
        </row>
        <row r="24">
          <cell r="B24" t="str">
            <v>2. DEMOLICIONES</v>
          </cell>
        </row>
        <row r="26">
          <cell r="B26" t="str">
            <v>ITEM No.</v>
          </cell>
          <cell r="C26" t="str">
            <v>Concepto</v>
          </cell>
          <cell r="D26" t="str">
            <v>Unidad</v>
          </cell>
          <cell r="E26" t="str">
            <v>Costo Directo</v>
          </cell>
          <cell r="G26" t="str">
            <v>H y E</v>
          </cell>
          <cell r="H26" t="str">
            <v>Materiales</v>
          </cell>
          <cell r="I26" t="str">
            <v>Mano de Obra</v>
          </cell>
          <cell r="J26" t="str">
            <v>Otros</v>
          </cell>
        </row>
        <row r="27">
          <cell r="B27" t="str">
            <v>2.1.</v>
          </cell>
          <cell r="C27" t="str">
            <v xml:space="preserve"> Demolición en Concreto Hidráulico, canal de agua mezclada y cámara de diámetro 1.2 </v>
          </cell>
          <cell r="D27" t="str">
            <v>m3</v>
          </cell>
          <cell r="E27">
            <v>87931</v>
          </cell>
          <cell r="G27">
            <v>56748</v>
          </cell>
          <cell r="H27">
            <v>0</v>
          </cell>
          <cell r="I27">
            <v>31183</v>
          </cell>
          <cell r="J27">
            <v>0</v>
          </cell>
        </row>
        <row r="28">
          <cell r="B28" t="str">
            <v>Código</v>
          </cell>
          <cell r="C28" t="str">
            <v>Descripción</v>
          </cell>
          <cell r="D28" t="str">
            <v>Unidad</v>
          </cell>
          <cell r="E28" t="str">
            <v>Costo. Unitario</v>
          </cell>
          <cell r="F28" t="str">
            <v>Cantidad</v>
          </cell>
          <cell r="G28" t="str">
            <v>H y E</v>
          </cell>
          <cell r="H28" t="str">
            <v>Materiales</v>
          </cell>
          <cell r="I28" t="str">
            <v>Mano de Obra</v>
          </cell>
          <cell r="J28" t="str">
            <v>Otros</v>
          </cell>
        </row>
        <row r="29">
          <cell r="B29" t="str">
            <v>HM-1</v>
          </cell>
          <cell r="C29" t="str">
            <v>Herramienta Menor General</v>
          </cell>
          <cell r="D29" t="str">
            <v>%</v>
          </cell>
          <cell r="E29">
            <v>31183</v>
          </cell>
          <cell r="F29">
            <v>0.1</v>
          </cell>
          <cell r="G29">
            <v>3118</v>
          </cell>
          <cell r="H29">
            <v>0</v>
          </cell>
          <cell r="I29">
            <v>0</v>
          </cell>
          <cell r="J29">
            <v>0</v>
          </cell>
        </row>
        <row r="30">
          <cell r="B30" t="str">
            <v>AE-15</v>
          </cell>
          <cell r="C30" t="str">
            <v>Compresor 1 Martillo</v>
          </cell>
          <cell r="D30" t="str">
            <v>Hora</v>
          </cell>
          <cell r="E30">
            <v>53629.758000000002</v>
          </cell>
          <cell r="F30">
            <v>1</v>
          </cell>
          <cell r="G30">
            <v>53630</v>
          </cell>
          <cell r="H30">
            <v>0</v>
          </cell>
          <cell r="I30">
            <v>0</v>
          </cell>
          <cell r="J30">
            <v>0</v>
          </cell>
        </row>
        <row r="31">
          <cell r="B31" t="str">
            <v>MO-4</v>
          </cell>
          <cell r="C31" t="str">
            <v>Cuadrilla tipo IV (4ay) - Demolición, Cargue y Evacuación escombros</v>
          </cell>
          <cell r="D31" t="str">
            <v>Hr</v>
          </cell>
          <cell r="E31">
            <v>25986</v>
          </cell>
          <cell r="F31">
            <v>1.2</v>
          </cell>
          <cell r="G31">
            <v>0</v>
          </cell>
          <cell r="H31">
            <v>0</v>
          </cell>
          <cell r="I31">
            <v>31183</v>
          </cell>
          <cell r="J31">
            <v>0</v>
          </cell>
        </row>
        <row r="34">
          <cell r="B34" t="str">
            <v>3. EXCAVACIONES</v>
          </cell>
        </row>
        <row r="36">
          <cell r="B36" t="str">
            <v>ITEM No.</v>
          </cell>
          <cell r="C36" t="str">
            <v>Concepto</v>
          </cell>
          <cell r="D36" t="str">
            <v>Unidad</v>
          </cell>
          <cell r="E36" t="str">
            <v>Costo Directo</v>
          </cell>
          <cell r="G36" t="str">
            <v>H y E</v>
          </cell>
          <cell r="H36" t="str">
            <v>Materiales</v>
          </cell>
          <cell r="I36" t="str">
            <v>Mano de Obra</v>
          </cell>
          <cell r="J36" t="str">
            <v>Otros</v>
          </cell>
        </row>
        <row r="37">
          <cell r="B37" t="str">
            <v>3.1.</v>
          </cell>
          <cell r="C37" t="str">
            <v xml:space="preserve"> Excavación manual - Material Común  (Para estructuras)</v>
          </cell>
          <cell r="D37" t="str">
            <v>m3</v>
          </cell>
          <cell r="E37">
            <v>24431</v>
          </cell>
          <cell r="G37">
            <v>3642</v>
          </cell>
          <cell r="H37">
            <v>0</v>
          </cell>
          <cell r="I37">
            <v>20789</v>
          </cell>
          <cell r="J37">
            <v>0</v>
          </cell>
        </row>
        <row r="38">
          <cell r="B38" t="str">
            <v>Código</v>
          </cell>
          <cell r="C38" t="str">
            <v>Descripción</v>
          </cell>
          <cell r="D38" t="str">
            <v>Unidad</v>
          </cell>
          <cell r="E38" t="str">
            <v>Costo. Unitario</v>
          </cell>
          <cell r="F38" t="str">
            <v>Cantidad</v>
          </cell>
          <cell r="G38" t="str">
            <v>H y E</v>
          </cell>
          <cell r="H38" t="str">
            <v>Materiales</v>
          </cell>
          <cell r="I38" t="str">
            <v>Mano de Obra</v>
          </cell>
          <cell r="J38" t="str">
            <v>Otros</v>
          </cell>
        </row>
        <row r="39">
          <cell r="B39" t="str">
            <v>HM-1</v>
          </cell>
          <cell r="C39" t="str">
            <v>Herramienta Menor General</v>
          </cell>
          <cell r="D39" t="str">
            <v>%</v>
          </cell>
          <cell r="E39">
            <v>20789</v>
          </cell>
          <cell r="F39">
            <v>0.1</v>
          </cell>
          <cell r="G39">
            <v>2079</v>
          </cell>
          <cell r="H39">
            <v>0</v>
          </cell>
          <cell r="I39">
            <v>0</v>
          </cell>
          <cell r="J39">
            <v>0</v>
          </cell>
        </row>
        <row r="40">
          <cell r="B40" t="str">
            <v>AE-20</v>
          </cell>
          <cell r="C40" t="str">
            <v>Motobomba de 2" a Gasolina</v>
          </cell>
          <cell r="D40" t="str">
            <v>Día</v>
          </cell>
          <cell r="E40">
            <v>45968.364000000001</v>
          </cell>
          <cell r="F40">
            <v>3.4000000000000002E-2</v>
          </cell>
          <cell r="G40">
            <v>1563</v>
          </cell>
          <cell r="H40">
            <v>0</v>
          </cell>
          <cell r="I40">
            <v>0</v>
          </cell>
          <cell r="J40">
            <v>0</v>
          </cell>
        </row>
        <row r="41">
          <cell r="B41" t="str">
            <v>MO-6</v>
          </cell>
          <cell r="C41" t="str">
            <v>Cuadrilla tipo VI (4ay) - Excavación y transporte interno</v>
          </cell>
          <cell r="D41" t="str">
            <v>Hr</v>
          </cell>
          <cell r="E41">
            <v>25986</v>
          </cell>
          <cell r="F41">
            <v>0.8</v>
          </cell>
          <cell r="G41">
            <v>0</v>
          </cell>
          <cell r="H41">
            <v>0</v>
          </cell>
          <cell r="I41">
            <v>20789</v>
          </cell>
          <cell r="J41">
            <v>0</v>
          </cell>
        </row>
        <row r="43">
          <cell r="B43" t="str">
            <v>ITEM No.</v>
          </cell>
          <cell r="C43" t="str">
            <v>Concepto</v>
          </cell>
          <cell r="D43" t="str">
            <v>Unidad</v>
          </cell>
          <cell r="E43" t="str">
            <v>Costo Directo</v>
          </cell>
          <cell r="G43" t="str">
            <v>H y E</v>
          </cell>
          <cell r="H43" t="str">
            <v>Materiales</v>
          </cell>
          <cell r="I43" t="str">
            <v>Mano de Obra</v>
          </cell>
          <cell r="J43" t="str">
            <v>Otros</v>
          </cell>
        </row>
        <row r="44">
          <cell r="B44" t="str">
            <v>3.2.</v>
          </cell>
          <cell r="C44" t="str">
            <v xml:space="preserve"> Excavación manual - Material Común - (Para zanjas de tuberías y cámaras de inspección)</v>
          </cell>
          <cell r="D44" t="str">
            <v>m3</v>
          </cell>
          <cell r="E44">
            <v>24431</v>
          </cell>
          <cell r="G44">
            <v>3642</v>
          </cell>
          <cell r="H44">
            <v>0</v>
          </cell>
          <cell r="I44">
            <v>20789</v>
          </cell>
          <cell r="J44">
            <v>0</v>
          </cell>
        </row>
        <row r="45">
          <cell r="B45" t="str">
            <v>Código</v>
          </cell>
          <cell r="C45" t="str">
            <v>Descripción</v>
          </cell>
          <cell r="D45" t="str">
            <v>Unidad</v>
          </cell>
          <cell r="E45" t="str">
            <v>Costo. Unitario</v>
          </cell>
          <cell r="F45" t="str">
            <v>Cantidad</v>
          </cell>
          <cell r="G45" t="str">
            <v>H y E</v>
          </cell>
          <cell r="H45" t="str">
            <v>Materiales</v>
          </cell>
          <cell r="I45" t="str">
            <v>Mano de Obra</v>
          </cell>
          <cell r="J45" t="str">
            <v>Otros</v>
          </cell>
        </row>
        <row r="46">
          <cell r="B46" t="str">
            <v>HM-1</v>
          </cell>
          <cell r="C46" t="str">
            <v>Herramienta Menor General</v>
          </cell>
          <cell r="D46" t="str">
            <v>%</v>
          </cell>
          <cell r="E46">
            <v>20789</v>
          </cell>
          <cell r="F46">
            <v>0.1</v>
          </cell>
          <cell r="G46">
            <v>2079</v>
          </cell>
          <cell r="H46">
            <v>0</v>
          </cell>
          <cell r="I46">
            <v>0</v>
          </cell>
          <cell r="J46">
            <v>0</v>
          </cell>
        </row>
        <row r="47">
          <cell r="B47" t="str">
            <v>AE-20</v>
          </cell>
          <cell r="C47" t="str">
            <v>Motobomba de 2" a Gasolina</v>
          </cell>
          <cell r="D47" t="str">
            <v>Día</v>
          </cell>
          <cell r="E47">
            <v>45968.364000000001</v>
          </cell>
          <cell r="F47">
            <v>3.4000000000000002E-2</v>
          </cell>
          <cell r="G47">
            <v>1563</v>
          </cell>
          <cell r="H47">
            <v>0</v>
          </cell>
          <cell r="I47">
            <v>0</v>
          </cell>
          <cell r="J47">
            <v>0</v>
          </cell>
        </row>
        <row r="48">
          <cell r="B48" t="str">
            <v>MO-6</v>
          </cell>
          <cell r="C48" t="str">
            <v>Cuadrilla tipo VI (4ay) - Excavación y transporte interno</v>
          </cell>
          <cell r="D48" t="str">
            <v>Hr</v>
          </cell>
          <cell r="E48">
            <v>25986</v>
          </cell>
          <cell r="F48">
            <v>0.8</v>
          </cell>
          <cell r="G48">
            <v>0</v>
          </cell>
          <cell r="H48">
            <v>0</v>
          </cell>
          <cell r="I48">
            <v>20789</v>
          </cell>
          <cell r="J48">
            <v>0</v>
          </cell>
        </row>
        <row r="50">
          <cell r="B50" t="str">
            <v>ITEM No.</v>
          </cell>
          <cell r="C50" t="str">
            <v>Concepto</v>
          </cell>
          <cell r="D50" t="str">
            <v>Unidad</v>
          </cell>
          <cell r="E50" t="str">
            <v>Costo Directo</v>
          </cell>
          <cell r="G50" t="str">
            <v>H y E</v>
          </cell>
          <cell r="H50" t="str">
            <v>Materiales</v>
          </cell>
          <cell r="I50" t="str">
            <v>Mano de Obra</v>
          </cell>
          <cell r="J50" t="str">
            <v>Otros</v>
          </cell>
        </row>
        <row r="51">
          <cell r="B51" t="str">
            <v>3.3.</v>
          </cell>
          <cell r="C51" t="str">
            <v xml:space="preserve">Excavación en Roca             </v>
          </cell>
          <cell r="D51" t="str">
            <v>m3</v>
          </cell>
          <cell r="E51">
            <v>46814</v>
          </cell>
          <cell r="G51">
            <v>20828</v>
          </cell>
          <cell r="H51">
            <v>0</v>
          </cell>
          <cell r="I51">
            <v>25986</v>
          </cell>
          <cell r="J51">
            <v>0</v>
          </cell>
        </row>
        <row r="52">
          <cell r="B52" t="str">
            <v>Código</v>
          </cell>
          <cell r="C52" t="str">
            <v>Descripción</v>
          </cell>
          <cell r="D52" t="str">
            <v>Unidad</v>
          </cell>
          <cell r="E52" t="str">
            <v>Costo. Unitario</v>
          </cell>
          <cell r="F52" t="str">
            <v>Cantidad</v>
          </cell>
          <cell r="G52" t="str">
            <v>H y E</v>
          </cell>
          <cell r="H52" t="str">
            <v>Materiales</v>
          </cell>
          <cell r="I52" t="str">
            <v>Mano de Obra</v>
          </cell>
          <cell r="J52" t="str">
            <v>Otros</v>
          </cell>
        </row>
        <row r="53">
          <cell r="B53" t="str">
            <v>HM-1</v>
          </cell>
          <cell r="C53" t="str">
            <v>Herramienta Menor General</v>
          </cell>
          <cell r="D53" t="str">
            <v>%</v>
          </cell>
          <cell r="E53">
            <v>25986</v>
          </cell>
          <cell r="F53">
            <v>0.1</v>
          </cell>
          <cell r="G53">
            <v>2599</v>
          </cell>
          <cell r="H53">
            <v>0</v>
          </cell>
          <cell r="I53">
            <v>0</v>
          </cell>
          <cell r="J53">
            <v>0</v>
          </cell>
        </row>
        <row r="54">
          <cell r="B54" t="str">
            <v>AE-15</v>
          </cell>
          <cell r="C54" t="str">
            <v>Compresor 1 Martillo</v>
          </cell>
          <cell r="D54" t="str">
            <v>Hora</v>
          </cell>
          <cell r="E54">
            <v>53629.758000000002</v>
          </cell>
          <cell r="F54">
            <v>0.33989655172413791</v>
          </cell>
          <cell r="G54">
            <v>18229</v>
          </cell>
          <cell r="H54">
            <v>0</v>
          </cell>
          <cell r="I54">
            <v>0</v>
          </cell>
          <cell r="J54">
            <v>0</v>
          </cell>
        </row>
        <row r="55">
          <cell r="B55" t="str">
            <v>MO-4</v>
          </cell>
          <cell r="C55" t="str">
            <v>Cuadrilla tipo IV (4ay) - Demolición, Cargue y Evacuación escombros</v>
          </cell>
          <cell r="D55" t="str">
            <v>Hr</v>
          </cell>
          <cell r="E55">
            <v>25986</v>
          </cell>
          <cell r="F55">
            <v>1</v>
          </cell>
          <cell r="G55">
            <v>0</v>
          </cell>
          <cell r="H55">
            <v>0</v>
          </cell>
          <cell r="I55">
            <v>25986</v>
          </cell>
          <cell r="J55">
            <v>0</v>
          </cell>
        </row>
        <row r="57">
          <cell r="B57" t="str">
            <v>ITEM No.</v>
          </cell>
          <cell r="C57" t="str">
            <v>Concepto</v>
          </cell>
          <cell r="D57" t="str">
            <v>Unidad</v>
          </cell>
          <cell r="E57" t="str">
            <v>Costo Directo</v>
          </cell>
          <cell r="G57" t="str">
            <v>H y E</v>
          </cell>
          <cell r="H57" t="str">
            <v>Materiales</v>
          </cell>
          <cell r="I57" t="str">
            <v>Mano de Obra</v>
          </cell>
          <cell r="J57" t="str">
            <v>Otros</v>
          </cell>
        </row>
        <row r="58">
          <cell r="B58" t="str">
            <v>3.4.</v>
          </cell>
          <cell r="C58" t="str">
            <v>Remoción de derrumbes</v>
          </cell>
          <cell r="D58" t="str">
            <v>m3</v>
          </cell>
          <cell r="E58">
            <v>25726</v>
          </cell>
          <cell r="G58">
            <v>2339</v>
          </cell>
          <cell r="H58">
            <v>0</v>
          </cell>
          <cell r="I58">
            <v>23387</v>
          </cell>
          <cell r="J58">
            <v>0</v>
          </cell>
        </row>
        <row r="59">
          <cell r="B59" t="str">
            <v>Código</v>
          </cell>
          <cell r="C59" t="str">
            <v>Descripción</v>
          </cell>
          <cell r="D59" t="str">
            <v>Unidad</v>
          </cell>
          <cell r="E59" t="str">
            <v>Costo. Unitario</v>
          </cell>
          <cell r="F59" t="str">
            <v>Cantidad</v>
          </cell>
          <cell r="G59" t="str">
            <v>H y E</v>
          </cell>
          <cell r="H59" t="str">
            <v>Materiales</v>
          </cell>
          <cell r="I59" t="str">
            <v>Mano de Obra</v>
          </cell>
          <cell r="J59" t="str">
            <v>Otros</v>
          </cell>
        </row>
        <row r="60">
          <cell r="B60" t="str">
            <v>HM-1</v>
          </cell>
          <cell r="C60" t="str">
            <v>Herramienta Menor General</v>
          </cell>
          <cell r="D60" t="str">
            <v>%</v>
          </cell>
          <cell r="E60">
            <v>23387</v>
          </cell>
          <cell r="F60">
            <v>0.1</v>
          </cell>
          <cell r="G60">
            <v>2339</v>
          </cell>
          <cell r="H60">
            <v>0</v>
          </cell>
          <cell r="I60">
            <v>0</v>
          </cell>
          <cell r="J60">
            <v>0</v>
          </cell>
        </row>
        <row r="61">
          <cell r="B61" t="str">
            <v>MO-4</v>
          </cell>
          <cell r="C61" t="str">
            <v>Cuadrilla tipo IV (4ay) - Demolición, Cargue y Evacuación escombros</v>
          </cell>
          <cell r="D61" t="str">
            <v>Hr</v>
          </cell>
          <cell r="E61">
            <v>25986</v>
          </cell>
          <cell r="F61">
            <v>0.9</v>
          </cell>
          <cell r="G61">
            <v>0</v>
          </cell>
          <cell r="H61">
            <v>0</v>
          </cell>
          <cell r="I61">
            <v>23387</v>
          </cell>
          <cell r="J61">
            <v>0</v>
          </cell>
        </row>
        <row r="64">
          <cell r="B64" t="str">
            <v>4. RETIRO DE SOBRANTES DE EXCAVACIÓN</v>
          </cell>
        </row>
        <row r="66">
          <cell r="B66" t="str">
            <v>ITEM No.</v>
          </cell>
          <cell r="C66" t="str">
            <v>Concepto</v>
          </cell>
          <cell r="D66" t="str">
            <v>Unidad</v>
          </cell>
          <cell r="E66" t="str">
            <v>Costo Directo</v>
          </cell>
          <cell r="G66" t="str">
            <v>H y E</v>
          </cell>
          <cell r="H66" t="str">
            <v>Materiales</v>
          </cell>
          <cell r="I66" t="str">
            <v>Mano de Obra</v>
          </cell>
          <cell r="J66" t="str">
            <v>Otros</v>
          </cell>
        </row>
        <row r="67">
          <cell r="B67" t="str">
            <v>4.1.</v>
          </cell>
          <cell r="C67" t="str">
            <v>Manejo-Movilización y disposicion escombros y material de excavación dentro del área del lote</v>
          </cell>
          <cell r="D67" t="str">
            <v>m3</v>
          </cell>
          <cell r="E67">
            <v>16579</v>
          </cell>
          <cell r="G67">
            <v>1507</v>
          </cell>
          <cell r="H67">
            <v>0</v>
          </cell>
          <cell r="I67">
            <v>15072</v>
          </cell>
          <cell r="J67">
            <v>0</v>
          </cell>
        </row>
        <row r="68">
          <cell r="B68" t="str">
            <v>Código</v>
          </cell>
          <cell r="C68" t="str">
            <v>Descripción</v>
          </cell>
          <cell r="D68" t="str">
            <v>Unidad</v>
          </cell>
          <cell r="E68" t="str">
            <v>Costo. Unitario</v>
          </cell>
          <cell r="F68" t="str">
            <v>Cantidad</v>
          </cell>
          <cell r="G68" t="str">
            <v>H y E</v>
          </cell>
          <cell r="H68" t="str">
            <v>Materiales</v>
          </cell>
          <cell r="I68" t="str">
            <v>Mano de Obra</v>
          </cell>
          <cell r="J68" t="str">
            <v>Otros</v>
          </cell>
        </row>
        <row r="69">
          <cell r="B69" t="str">
            <v>HM-1</v>
          </cell>
          <cell r="C69" t="str">
            <v>Herramienta Menor General</v>
          </cell>
          <cell r="D69" t="str">
            <v>%</v>
          </cell>
          <cell r="E69">
            <v>15072</v>
          </cell>
          <cell r="F69">
            <v>0.1</v>
          </cell>
          <cell r="G69">
            <v>1507</v>
          </cell>
          <cell r="H69">
            <v>0</v>
          </cell>
          <cell r="I69">
            <v>0</v>
          </cell>
          <cell r="J69">
            <v>0</v>
          </cell>
        </row>
        <row r="70">
          <cell r="B70" t="str">
            <v>MO-4</v>
          </cell>
          <cell r="C70" t="str">
            <v>Cuadrilla tipo IV (4ay) - Demolición, Cargue y Evacuación escombros</v>
          </cell>
          <cell r="D70" t="str">
            <v>Hr</v>
          </cell>
          <cell r="E70">
            <v>25986</v>
          </cell>
          <cell r="F70">
            <v>0.57999999999999996</v>
          </cell>
          <cell r="G70">
            <v>0</v>
          </cell>
          <cell r="H70">
            <v>0</v>
          </cell>
          <cell r="I70">
            <v>15072</v>
          </cell>
          <cell r="J70">
            <v>0</v>
          </cell>
        </row>
        <row r="73">
          <cell r="B73" t="str">
            <v>ITEM No.</v>
          </cell>
          <cell r="C73" t="str">
            <v>Concepto</v>
          </cell>
          <cell r="D73" t="str">
            <v>Unidad</v>
          </cell>
          <cell r="E73" t="str">
            <v>Costo Directo</v>
          </cell>
          <cell r="G73" t="str">
            <v>H y E</v>
          </cell>
          <cell r="H73" t="str">
            <v>Materiales</v>
          </cell>
          <cell r="I73" t="str">
            <v>Mano de Obra</v>
          </cell>
          <cell r="J73" t="str">
            <v>Otros</v>
          </cell>
        </row>
        <row r="74">
          <cell r="B74" t="str">
            <v>4.2.</v>
          </cell>
          <cell r="C74" t="str">
            <v xml:space="preserve">Manejo-Movilización, retiro y disposicion escombros/Sobrantes y material de excavación en Vehículo Automotor hasta una distancia de 15 Km </v>
          </cell>
          <cell r="D74" t="str">
            <v>m3</v>
          </cell>
          <cell r="E74">
            <v>36933</v>
          </cell>
          <cell r="G74">
            <v>29657</v>
          </cell>
          <cell r="H74">
            <v>0</v>
          </cell>
          <cell r="I74">
            <v>7276</v>
          </cell>
          <cell r="J74">
            <v>0</v>
          </cell>
        </row>
        <row r="75">
          <cell r="B75" t="str">
            <v>Código</v>
          </cell>
          <cell r="D75" t="str">
            <v>Unidad</v>
          </cell>
          <cell r="E75" t="str">
            <v>Costo. Unitario</v>
          </cell>
          <cell r="F75" t="str">
            <v>Cantidad</v>
          </cell>
          <cell r="G75" t="str">
            <v>H y E</v>
          </cell>
          <cell r="H75" t="str">
            <v>Materiales</v>
          </cell>
          <cell r="I75" t="str">
            <v>Mano de Obra</v>
          </cell>
          <cell r="J75" t="str">
            <v>Otros</v>
          </cell>
        </row>
        <row r="76">
          <cell r="B76" t="str">
            <v>HM-1</v>
          </cell>
          <cell r="C76" t="str">
            <v>Herramienta Menor General</v>
          </cell>
          <cell r="D76" t="str">
            <v>%</v>
          </cell>
          <cell r="E76">
            <v>7276</v>
          </cell>
          <cell r="F76">
            <v>0.1</v>
          </cell>
          <cell r="G76">
            <v>728</v>
          </cell>
          <cell r="H76">
            <v>0</v>
          </cell>
          <cell r="I76">
            <v>0</v>
          </cell>
          <cell r="J76">
            <v>0</v>
          </cell>
        </row>
        <row r="77">
          <cell r="B77" t="str">
            <v>AV-3</v>
          </cell>
          <cell r="C77" t="str">
            <v>Volqueta hasta 12 .0 Toneladas</v>
          </cell>
          <cell r="D77" t="str">
            <v>Día</v>
          </cell>
          <cell r="E77">
            <v>490329.21600000001</v>
          </cell>
          <cell r="F77">
            <v>5.8999999999999997E-2</v>
          </cell>
          <cell r="G77">
            <v>28929</v>
          </cell>
          <cell r="H77">
            <v>0</v>
          </cell>
          <cell r="I77">
            <v>0</v>
          </cell>
          <cell r="J77">
            <v>0</v>
          </cell>
        </row>
        <row r="78">
          <cell r="B78" t="str">
            <v>MO-4</v>
          </cell>
          <cell r="C78" t="str">
            <v>Cuadrilla tipo IV (4ay) - Demolición, Cargue y Evacuación escombros</v>
          </cell>
          <cell r="D78" t="str">
            <v>Hr</v>
          </cell>
          <cell r="E78">
            <v>25986</v>
          </cell>
          <cell r="F78">
            <v>0.28000000000000003</v>
          </cell>
          <cell r="G78">
            <v>0</v>
          </cell>
          <cell r="H78">
            <v>0</v>
          </cell>
          <cell r="I78">
            <v>7276</v>
          </cell>
          <cell r="J78">
            <v>0</v>
          </cell>
        </row>
        <row r="79">
          <cell r="B79" t="str">
            <v>AE-26</v>
          </cell>
          <cell r="C79" t="str">
            <v>Permiso Utilización Escombrera</v>
          </cell>
          <cell r="D79" t="str">
            <v>m3</v>
          </cell>
          <cell r="E79">
            <v>898.23239999999998</v>
          </cell>
          <cell r="F79">
            <v>1.5</v>
          </cell>
          <cell r="G79">
            <v>0</v>
          </cell>
        </row>
        <row r="82">
          <cell r="B82" t="str">
            <v>5. RELLENOS</v>
          </cell>
        </row>
        <row r="84">
          <cell r="B84" t="str">
            <v>ITEM No.</v>
          </cell>
          <cell r="C84" t="str">
            <v>Concepto</v>
          </cell>
          <cell r="D84" t="str">
            <v>Unidad</v>
          </cell>
          <cell r="E84" t="str">
            <v>Costo Directo</v>
          </cell>
          <cell r="G84" t="str">
            <v>H y E</v>
          </cell>
          <cell r="H84" t="str">
            <v>Materiales</v>
          </cell>
          <cell r="I84" t="str">
            <v>Mano de Obra</v>
          </cell>
          <cell r="J84" t="str">
            <v>Otros</v>
          </cell>
        </row>
        <row r="85">
          <cell r="B85" t="str">
            <v>5.1.</v>
          </cell>
          <cell r="C85" t="str">
            <v xml:space="preserve">Relleno, Conformacion y Compactacion con Material seleccionado proveniente de la excavacion, incluye cargue y descargue (Para alrededor de estructuras)           </v>
          </cell>
          <cell r="D85" t="str">
            <v>m3</v>
          </cell>
          <cell r="E85">
            <v>21870</v>
          </cell>
          <cell r="G85">
            <v>3680</v>
          </cell>
          <cell r="H85">
            <v>0</v>
          </cell>
          <cell r="I85">
            <v>18190</v>
          </cell>
          <cell r="J85">
            <v>0</v>
          </cell>
        </row>
        <row r="86">
          <cell r="B86" t="str">
            <v>Código</v>
          </cell>
          <cell r="C86" t="str">
            <v>Descripción</v>
          </cell>
          <cell r="D86" t="str">
            <v>Unidad</v>
          </cell>
          <cell r="E86" t="str">
            <v>Costo. Unitario</v>
          </cell>
          <cell r="F86" t="str">
            <v>Cantidad</v>
          </cell>
          <cell r="G86" t="str">
            <v>H y E</v>
          </cell>
          <cell r="H86" t="str">
            <v>Materiales</v>
          </cell>
          <cell r="I86" t="str">
            <v>Mano de Obra</v>
          </cell>
          <cell r="J86" t="str">
            <v>Otros</v>
          </cell>
        </row>
        <row r="87">
          <cell r="B87" t="str">
            <v>HM-1</v>
          </cell>
          <cell r="C87" t="str">
            <v>Herramienta Menor General</v>
          </cell>
          <cell r="D87" t="str">
            <v>%</v>
          </cell>
          <cell r="E87">
            <v>18190</v>
          </cell>
          <cell r="F87">
            <v>0.1</v>
          </cell>
          <cell r="G87">
            <v>1819</v>
          </cell>
          <cell r="H87">
            <v>0</v>
          </cell>
          <cell r="I87">
            <v>0</v>
          </cell>
          <cell r="J87">
            <v>0</v>
          </cell>
        </row>
        <row r="88">
          <cell r="B88" t="str">
            <v>AE-1</v>
          </cell>
          <cell r="C88" t="str">
            <v>Alquiler de VibroCompactador tipo Canguro</v>
          </cell>
          <cell r="D88" t="str">
            <v>Día</v>
          </cell>
          <cell r="E88">
            <v>53629.758000000002</v>
          </cell>
          <cell r="F88">
            <v>3.4700000000000002E-2</v>
          </cell>
          <cell r="G88">
            <v>1861</v>
          </cell>
          <cell r="H88">
            <v>0</v>
          </cell>
          <cell r="I88">
            <v>0</v>
          </cell>
          <cell r="J88">
            <v>0</v>
          </cell>
        </row>
        <row r="89">
          <cell r="B89" t="str">
            <v>MO-6</v>
          </cell>
          <cell r="C89" t="str">
            <v>Cuadrilla tipo VI (4ay) - Excavación y transporte interno</v>
          </cell>
          <cell r="D89" t="str">
            <v>Hr</v>
          </cell>
          <cell r="E89">
            <v>25986</v>
          </cell>
          <cell r="F89">
            <v>0.7</v>
          </cell>
          <cell r="G89">
            <v>0</v>
          </cell>
          <cell r="H89">
            <v>0</v>
          </cell>
          <cell r="I89">
            <v>18190</v>
          </cell>
          <cell r="J89">
            <v>0</v>
          </cell>
        </row>
        <row r="91">
          <cell r="B91" t="str">
            <v>ITEM No.</v>
          </cell>
          <cell r="C91" t="str">
            <v>Concepto</v>
          </cell>
          <cell r="D91" t="str">
            <v>Unidad</v>
          </cell>
          <cell r="E91" t="str">
            <v>Costo Directo</v>
          </cell>
          <cell r="G91" t="str">
            <v>H y E</v>
          </cell>
          <cell r="H91" t="str">
            <v>Materiales</v>
          </cell>
          <cell r="I91" t="str">
            <v>Mano de Obra</v>
          </cell>
          <cell r="J91" t="str">
            <v>Otros</v>
          </cell>
        </row>
        <row r="92">
          <cell r="B92" t="str">
            <v>5.2.</v>
          </cell>
          <cell r="C92" t="str">
            <v xml:space="preserve">Relleno, Conformacion y Compactacion con Material seleccionado proveniente de la excavacion, incluye cargue y descargue (Para zanjas y obras complementarias de tuberías exteriores)           </v>
          </cell>
          <cell r="D92" t="str">
            <v>m3</v>
          </cell>
          <cell r="E92">
            <v>21870</v>
          </cell>
          <cell r="G92">
            <v>3680</v>
          </cell>
          <cell r="H92">
            <v>0</v>
          </cell>
          <cell r="I92">
            <v>18190</v>
          </cell>
          <cell r="J92">
            <v>0</v>
          </cell>
        </row>
        <row r="93">
          <cell r="B93" t="str">
            <v>Código</v>
          </cell>
          <cell r="C93" t="str">
            <v>Descripción</v>
          </cell>
          <cell r="D93" t="str">
            <v>Unidad</v>
          </cell>
          <cell r="E93" t="str">
            <v>Costo. Unitario</v>
          </cell>
          <cell r="F93" t="str">
            <v>Cantidad</v>
          </cell>
          <cell r="G93" t="str">
            <v>H y E</v>
          </cell>
          <cell r="H93" t="str">
            <v>Materiales</v>
          </cell>
          <cell r="I93" t="str">
            <v>Mano de Obra</v>
          </cell>
          <cell r="J93" t="str">
            <v>Otros</v>
          </cell>
        </row>
        <row r="94">
          <cell r="B94" t="str">
            <v>HM-1</v>
          </cell>
          <cell r="C94" t="str">
            <v>Herramienta Menor General</v>
          </cell>
          <cell r="D94" t="str">
            <v>%</v>
          </cell>
          <cell r="E94">
            <v>18190</v>
          </cell>
          <cell r="F94">
            <v>0.1</v>
          </cell>
          <cell r="G94">
            <v>1819</v>
          </cell>
          <cell r="H94">
            <v>0</v>
          </cell>
          <cell r="I94">
            <v>0</v>
          </cell>
          <cell r="J94">
            <v>0</v>
          </cell>
        </row>
        <row r="95">
          <cell r="B95" t="str">
            <v>AE-1</v>
          </cell>
          <cell r="C95" t="str">
            <v>Alquiler de VibroCompactador tipo Canguro</v>
          </cell>
          <cell r="D95" t="str">
            <v>Día</v>
          </cell>
          <cell r="E95">
            <v>53629.758000000002</v>
          </cell>
          <cell r="F95">
            <v>3.4700000000000002E-2</v>
          </cell>
          <cell r="G95">
            <v>1861</v>
          </cell>
          <cell r="H95">
            <v>0</v>
          </cell>
          <cell r="I95">
            <v>0</v>
          </cell>
          <cell r="J95">
            <v>0</v>
          </cell>
        </row>
        <row r="96">
          <cell r="B96" t="str">
            <v>MO-6</v>
          </cell>
          <cell r="C96" t="str">
            <v>Cuadrilla tipo VI (4ay) - Excavación y transporte interno</v>
          </cell>
          <cell r="D96" t="str">
            <v>Hr</v>
          </cell>
          <cell r="E96">
            <v>25986</v>
          </cell>
          <cell r="F96">
            <v>0.7</v>
          </cell>
          <cell r="G96">
            <v>0</v>
          </cell>
          <cell r="H96">
            <v>0</v>
          </cell>
          <cell r="I96">
            <v>18190</v>
          </cell>
          <cell r="J96">
            <v>0</v>
          </cell>
        </row>
        <row r="98">
          <cell r="B98" t="str">
            <v>ITEM No.</v>
          </cell>
          <cell r="C98" t="str">
            <v>Concepto</v>
          </cell>
          <cell r="D98" t="str">
            <v>Unidad</v>
          </cell>
          <cell r="E98" t="str">
            <v>Costo Directo</v>
          </cell>
          <cell r="G98" t="str">
            <v>H y E</v>
          </cell>
          <cell r="H98" t="str">
            <v>Materiales</v>
          </cell>
          <cell r="I98" t="str">
            <v>Mano de Obra</v>
          </cell>
          <cell r="J98" t="str">
            <v>Otros</v>
          </cell>
        </row>
        <row r="99">
          <cell r="B99" t="str">
            <v>5.3.</v>
          </cell>
          <cell r="C99" t="str">
            <v>Suministro, Transporte e Instalación Arena Gruesa para el atraque de tuberías (Incluye transporte hasta la vereda Hojas Anchas del municipio de Supía)</v>
          </cell>
          <cell r="D99" t="str">
            <v>m3</v>
          </cell>
          <cell r="E99">
            <v>208491</v>
          </cell>
          <cell r="G99">
            <v>48954</v>
          </cell>
          <cell r="H99">
            <v>150000</v>
          </cell>
          <cell r="I99">
            <v>9537</v>
          </cell>
          <cell r="J99">
            <v>0</v>
          </cell>
        </row>
        <row r="100">
          <cell r="B100" t="str">
            <v>Código</v>
          </cell>
          <cell r="C100" t="str">
            <v>Descripción</v>
          </cell>
          <cell r="D100" t="str">
            <v>Unidad</v>
          </cell>
          <cell r="E100" t="str">
            <v>Costo. Unitario</v>
          </cell>
          <cell r="F100" t="str">
            <v>Cantidad</v>
          </cell>
          <cell r="G100" t="str">
            <v>H y E</v>
          </cell>
          <cell r="H100" t="str">
            <v>Materiales</v>
          </cell>
          <cell r="I100" t="str">
            <v>Mano de Obra</v>
          </cell>
          <cell r="J100" t="str">
            <v>Otros</v>
          </cell>
        </row>
        <row r="101">
          <cell r="B101" t="str">
            <v>HM-1</v>
          </cell>
          <cell r="C101" t="str">
            <v>Herramienta Menor General</v>
          </cell>
          <cell r="D101" t="str">
            <v>%</v>
          </cell>
          <cell r="E101">
            <v>9537</v>
          </cell>
          <cell r="F101">
            <v>0.1</v>
          </cell>
          <cell r="G101">
            <v>954</v>
          </cell>
          <cell r="H101">
            <v>0</v>
          </cell>
          <cell r="I101">
            <v>0</v>
          </cell>
          <cell r="J101">
            <v>0</v>
          </cell>
        </row>
        <row r="102">
          <cell r="B102" t="str">
            <v>AV-8</v>
          </cell>
          <cell r="C102" t="str">
            <v>Transporte fuente de material  pétreo  a Hojas Anchas</v>
          </cell>
          <cell r="D102" t="str">
            <v>m3</v>
          </cell>
          <cell r="E102">
            <v>48000</v>
          </cell>
          <cell r="F102">
            <v>1</v>
          </cell>
          <cell r="G102">
            <v>48000</v>
          </cell>
          <cell r="H102">
            <v>0</v>
          </cell>
          <cell r="I102">
            <v>0</v>
          </cell>
          <cell r="J102">
            <v>0</v>
          </cell>
        </row>
        <row r="103">
          <cell r="B103" t="str">
            <v>MC-3</v>
          </cell>
          <cell r="C103" t="str">
            <v>Arena de Río lavada para Concreto</v>
          </cell>
          <cell r="D103" t="str">
            <v>m3</v>
          </cell>
          <cell r="E103">
            <v>150000</v>
          </cell>
          <cell r="F103">
            <v>1</v>
          </cell>
          <cell r="G103">
            <v>0</v>
          </cell>
          <cell r="H103">
            <v>150000</v>
          </cell>
          <cell r="I103">
            <v>0</v>
          </cell>
          <cell r="J103">
            <v>0</v>
          </cell>
        </row>
        <row r="104">
          <cell r="B104" t="str">
            <v>MO-2</v>
          </cell>
          <cell r="C104" t="str">
            <v>Cuadrilla tipo II (1of + 2ay)</v>
          </cell>
          <cell r="D104" t="str">
            <v>Hr</v>
          </cell>
          <cell r="E104">
            <v>23842</v>
          </cell>
          <cell r="F104">
            <v>0.4</v>
          </cell>
          <cell r="G104">
            <v>0</v>
          </cell>
          <cell r="H104">
            <v>0</v>
          </cell>
          <cell r="I104">
            <v>9537</v>
          </cell>
          <cell r="J104">
            <v>0</v>
          </cell>
        </row>
        <row r="106">
          <cell r="B106" t="str">
            <v>6.ENTIBADO</v>
          </cell>
        </row>
        <row r="108">
          <cell r="B108" t="str">
            <v>ITEM No.</v>
          </cell>
          <cell r="C108" t="str">
            <v>Concepto</v>
          </cell>
          <cell r="D108" t="str">
            <v>Unidad</v>
          </cell>
          <cell r="E108" t="str">
            <v>Costo Directo</v>
          </cell>
          <cell r="G108" t="str">
            <v>H y E</v>
          </cell>
          <cell r="H108" t="str">
            <v>Materiales</v>
          </cell>
          <cell r="I108" t="str">
            <v>Mano de Obra</v>
          </cell>
          <cell r="J108" t="str">
            <v>Otros</v>
          </cell>
        </row>
        <row r="109">
          <cell r="B109" t="str">
            <v>6.1.</v>
          </cell>
          <cell r="C109" t="str">
            <v>Suministro transporte e instalacion entibado en madera Tipo II (Incluye transporte hasta la vereda Hojas Anchas del municipio de Supía)</v>
          </cell>
          <cell r="D109" t="str">
            <v>m2</v>
          </cell>
          <cell r="E109">
            <v>32612</v>
          </cell>
          <cell r="G109">
            <v>954</v>
          </cell>
          <cell r="H109">
            <v>22121</v>
          </cell>
          <cell r="I109">
            <v>9537</v>
          </cell>
          <cell r="J109">
            <v>0</v>
          </cell>
        </row>
        <row r="110">
          <cell r="B110" t="str">
            <v>Código</v>
          </cell>
          <cell r="C110" t="str">
            <v>Descripción</v>
          </cell>
          <cell r="D110" t="str">
            <v>Unidad</v>
          </cell>
          <cell r="E110" t="str">
            <v>Costo. Unitario</v>
          </cell>
          <cell r="F110" t="str">
            <v>Cantidad</v>
          </cell>
          <cell r="G110" t="str">
            <v>H y E</v>
          </cell>
          <cell r="H110" t="str">
            <v>Materiales</v>
          </cell>
          <cell r="I110" t="str">
            <v>Mano de Obra</v>
          </cell>
          <cell r="J110" t="str">
            <v>Otros</v>
          </cell>
        </row>
        <row r="111">
          <cell r="B111" t="str">
            <v>HM-1</v>
          </cell>
          <cell r="C111" t="str">
            <v>Herramienta Menor General</v>
          </cell>
          <cell r="D111" t="str">
            <v>%</v>
          </cell>
          <cell r="E111">
            <v>9537</v>
          </cell>
          <cell r="F111">
            <v>0.1</v>
          </cell>
          <cell r="G111">
            <v>954</v>
          </cell>
          <cell r="H111">
            <v>0</v>
          </cell>
          <cell r="I111">
            <v>0</v>
          </cell>
          <cell r="J111">
            <v>0</v>
          </cell>
        </row>
        <row r="112">
          <cell r="B112" t="str">
            <v>AE-6</v>
          </cell>
          <cell r="C112" t="str">
            <v>Alquiler Tablero de 1.40 x 0.70 Mt</v>
          </cell>
          <cell r="D112" t="str">
            <v>Día</v>
          </cell>
          <cell r="E112">
            <v>4623.2550000000001</v>
          </cell>
          <cell r="F112">
            <v>1.02</v>
          </cell>
          <cell r="G112">
            <v>0</v>
          </cell>
          <cell r="H112">
            <v>4716</v>
          </cell>
          <cell r="I112">
            <v>0</v>
          </cell>
          <cell r="J112">
            <v>0</v>
          </cell>
        </row>
        <row r="113">
          <cell r="B113" t="str">
            <v>MV-8</v>
          </cell>
          <cell r="C113" t="str">
            <v>Guadua Cepa de 5 Varas</v>
          </cell>
          <cell r="D113" t="str">
            <v>Un</v>
          </cell>
          <cell r="E113">
            <v>3371.0133599999999</v>
          </cell>
          <cell r="F113">
            <v>2</v>
          </cell>
          <cell r="G113">
            <v>0</v>
          </cell>
          <cell r="H113">
            <v>6742</v>
          </cell>
          <cell r="I113">
            <v>0</v>
          </cell>
          <cell r="J113">
            <v>0</v>
          </cell>
        </row>
        <row r="114">
          <cell r="B114" t="str">
            <v>MV-7</v>
          </cell>
          <cell r="C114" t="str">
            <v>Varillón de Sajo 0,025 x 0,04 x 2,80 Mt.</v>
          </cell>
          <cell r="D114" t="str">
            <v>Un</v>
          </cell>
          <cell r="E114">
            <v>2145.1903200000002</v>
          </cell>
          <cell r="F114">
            <v>3</v>
          </cell>
          <cell r="G114">
            <v>0</v>
          </cell>
          <cell r="H114">
            <v>6436</v>
          </cell>
          <cell r="I114">
            <v>0</v>
          </cell>
          <cell r="J114">
            <v>0</v>
          </cell>
        </row>
        <row r="115">
          <cell r="B115" t="str">
            <v>MV-15</v>
          </cell>
          <cell r="C115" t="str">
            <v>Puntilla de 1.5" a 3.5"</v>
          </cell>
          <cell r="D115" t="str">
            <v>Lb</v>
          </cell>
          <cell r="E115">
            <v>2113.4879999999998</v>
          </cell>
          <cell r="F115">
            <v>2</v>
          </cell>
          <cell r="G115">
            <v>0</v>
          </cell>
          <cell r="H115">
            <v>4227</v>
          </cell>
          <cell r="I115">
            <v>0</v>
          </cell>
          <cell r="J115">
            <v>0</v>
          </cell>
        </row>
        <row r="116">
          <cell r="B116" t="str">
            <v>MO-2</v>
          </cell>
          <cell r="C116" t="str">
            <v>Cuadrilla tipo II (1of + 2ay)</v>
          </cell>
          <cell r="D116" t="str">
            <v>Hr</v>
          </cell>
          <cell r="E116">
            <v>23842</v>
          </cell>
          <cell r="F116">
            <v>0.4</v>
          </cell>
          <cell r="G116">
            <v>0</v>
          </cell>
          <cell r="H116">
            <v>0</v>
          </cell>
          <cell r="I116">
            <v>9537</v>
          </cell>
          <cell r="J116">
            <v>0</v>
          </cell>
        </row>
        <row r="119">
          <cell r="B119" t="str">
            <v>7.AFIRMADO PARA SUSTITUCIÓN DEL TERRENO</v>
          </cell>
        </row>
        <row r="121">
          <cell r="B121" t="str">
            <v>ITEM No.</v>
          </cell>
          <cell r="C121" t="str">
            <v>Concepto</v>
          </cell>
          <cell r="D121" t="str">
            <v>Unidad</v>
          </cell>
          <cell r="E121" t="str">
            <v>Costo Directo</v>
          </cell>
          <cell r="G121" t="str">
            <v>H y E</v>
          </cell>
          <cell r="H121" t="str">
            <v>Materiales</v>
          </cell>
          <cell r="I121" t="str">
            <v>Mano de Obra</v>
          </cell>
          <cell r="J121" t="str">
            <v>Otros</v>
          </cell>
        </row>
        <row r="122">
          <cell r="B122" t="str">
            <v>7.1.</v>
          </cell>
          <cell r="C122" t="str">
            <v>Suministro, transporte e instalación afirmado para sustitución del terreno (Incluye transporte hasta la vereda Hojas Anchas del municipio de Supía)</v>
          </cell>
          <cell r="D122" t="str">
            <v>m3</v>
          </cell>
          <cell r="E122">
            <v>140614</v>
          </cell>
          <cell r="G122">
            <v>18493</v>
          </cell>
          <cell r="H122">
            <v>92465</v>
          </cell>
          <cell r="I122">
            <v>29656</v>
          </cell>
          <cell r="J122">
            <v>0</v>
          </cell>
        </row>
        <row r="123">
          <cell r="B123" t="str">
            <v>Código</v>
          </cell>
          <cell r="C123" t="str">
            <v>Descripción</v>
          </cell>
          <cell r="D123" t="str">
            <v>Unidad</v>
          </cell>
          <cell r="E123" t="str">
            <v>Costo. Unitario</v>
          </cell>
          <cell r="F123" t="str">
            <v>Cantidad</v>
          </cell>
          <cell r="G123" t="str">
            <v>H y E</v>
          </cell>
          <cell r="H123" t="str">
            <v>Materiales</v>
          </cell>
          <cell r="I123" t="str">
            <v>Mano de Obra</v>
          </cell>
          <cell r="J123" t="str">
            <v>Otros</v>
          </cell>
        </row>
        <row r="124">
          <cell r="B124" t="str">
            <v>HM-1</v>
          </cell>
          <cell r="C124" t="str">
            <v>Herramienta Menor General</v>
          </cell>
          <cell r="D124" t="str">
            <v>%</v>
          </cell>
          <cell r="E124">
            <v>29656</v>
          </cell>
          <cell r="F124">
            <v>0.1</v>
          </cell>
          <cell r="G124">
            <v>2966</v>
          </cell>
          <cell r="H124">
            <v>0</v>
          </cell>
          <cell r="I124">
            <v>0</v>
          </cell>
          <cell r="J124">
            <v>0</v>
          </cell>
        </row>
        <row r="125">
          <cell r="B125" t="str">
            <v>MO-3</v>
          </cell>
          <cell r="C125" t="str">
            <v>Cuadrilla tipo III (2of + 3ay)</v>
          </cell>
          <cell r="D125" t="str">
            <v>Hr</v>
          </cell>
          <cell r="E125">
            <v>41189</v>
          </cell>
          <cell r="F125">
            <v>0.72</v>
          </cell>
          <cell r="G125">
            <v>0</v>
          </cell>
          <cell r="H125">
            <v>0</v>
          </cell>
          <cell r="I125">
            <v>29656</v>
          </cell>
          <cell r="J125">
            <v>0</v>
          </cell>
        </row>
        <row r="126">
          <cell r="B126" t="str">
            <v>MC-9</v>
          </cell>
          <cell r="C126" t="str">
            <v>Afirmado tipo El Faro incluye transporte</v>
          </cell>
          <cell r="D126" t="str">
            <v>m3</v>
          </cell>
          <cell r="E126">
            <v>66046.5</v>
          </cell>
          <cell r="F126">
            <v>1.4</v>
          </cell>
          <cell r="G126">
            <v>0</v>
          </cell>
          <cell r="H126">
            <v>92465</v>
          </cell>
          <cell r="I126">
            <v>0</v>
          </cell>
          <cell r="J126">
            <v>0</v>
          </cell>
        </row>
        <row r="127">
          <cell r="B127" t="str">
            <v>AE-2</v>
          </cell>
          <cell r="C127" t="str">
            <v>Alquiler de Vibrocompactador tipo Rana</v>
          </cell>
          <cell r="D127" t="str">
            <v>Día</v>
          </cell>
          <cell r="E127">
            <v>46232.55</v>
          </cell>
          <cell r="F127">
            <v>0.4</v>
          </cell>
          <cell r="G127">
            <v>18493</v>
          </cell>
          <cell r="H127">
            <v>0</v>
          </cell>
          <cell r="I127">
            <v>0</v>
          </cell>
          <cell r="J127">
            <v>0</v>
          </cell>
        </row>
        <row r="129">
          <cell r="B129" t="str">
            <v>CAPITULO II: ADECUACIÓN BYPASS DE LA PTAP</v>
          </cell>
        </row>
        <row r="131">
          <cell r="B131" t="str">
            <v>8.RETIRO TUBERÍA EXISTENTE</v>
          </cell>
        </row>
        <row r="133">
          <cell r="B133" t="str">
            <v>ITEM No.</v>
          </cell>
          <cell r="C133" t="str">
            <v>Concepto</v>
          </cell>
          <cell r="D133" t="str">
            <v>Unidad</v>
          </cell>
          <cell r="E133" t="str">
            <v>Costo Directo</v>
          </cell>
          <cell r="G133" t="str">
            <v>H y E</v>
          </cell>
          <cell r="H133" t="str">
            <v>Materiales</v>
          </cell>
          <cell r="I133" t="str">
            <v>Mano de Obra</v>
          </cell>
          <cell r="J133" t="str">
            <v>Otros</v>
          </cell>
        </row>
        <row r="134">
          <cell r="B134" t="str">
            <v>8.1.</v>
          </cell>
          <cell r="C134" t="str">
            <v xml:space="preserve">Manejo-Movilización, retiro y disposicion tubería existente de bypass en Vehículo Automotor hasta una distancia de 15 Km </v>
          </cell>
          <cell r="D134" t="str">
            <v>ML</v>
          </cell>
          <cell r="E134">
            <v>38483</v>
          </cell>
          <cell r="G134">
            <v>27569</v>
          </cell>
          <cell r="H134">
            <v>0</v>
          </cell>
          <cell r="I134">
            <v>10914</v>
          </cell>
          <cell r="J134">
            <v>0</v>
          </cell>
        </row>
        <row r="135">
          <cell r="B135" t="str">
            <v>Código</v>
          </cell>
          <cell r="D135" t="str">
            <v>Unidad</v>
          </cell>
          <cell r="E135" t="str">
            <v>Costo. Unitario</v>
          </cell>
          <cell r="F135" t="str">
            <v>Cantidad</v>
          </cell>
          <cell r="G135" t="str">
            <v>H y E</v>
          </cell>
          <cell r="H135" t="str">
            <v>Materiales</v>
          </cell>
          <cell r="I135" t="str">
            <v>Mano de Obra</v>
          </cell>
          <cell r="J135" t="str">
            <v>Otros</v>
          </cell>
        </row>
        <row r="136">
          <cell r="B136" t="str">
            <v>HM-1</v>
          </cell>
          <cell r="C136" t="str">
            <v>Herramienta Menor General</v>
          </cell>
          <cell r="D136" t="str">
            <v>%</v>
          </cell>
          <cell r="E136">
            <v>10914</v>
          </cell>
          <cell r="F136">
            <v>0.1</v>
          </cell>
          <cell r="G136">
            <v>1091</v>
          </cell>
          <cell r="H136">
            <v>0</v>
          </cell>
          <cell r="I136">
            <v>0</v>
          </cell>
          <cell r="J136">
            <v>0</v>
          </cell>
        </row>
        <row r="137">
          <cell r="B137" t="str">
            <v>AV-3</v>
          </cell>
          <cell r="C137" t="str">
            <v>Volqueta hasta 12 .0 Toneladas</v>
          </cell>
          <cell r="D137" t="str">
            <v>Día</v>
          </cell>
          <cell r="E137">
            <v>490329.21600000001</v>
          </cell>
          <cell r="F137">
            <v>5.3999999999999999E-2</v>
          </cell>
          <cell r="G137">
            <v>26478</v>
          </cell>
          <cell r="H137">
            <v>0</v>
          </cell>
          <cell r="I137">
            <v>0</v>
          </cell>
          <cell r="J137">
            <v>0</v>
          </cell>
        </row>
        <row r="138">
          <cell r="B138" t="str">
            <v>MO-4</v>
          </cell>
          <cell r="C138" t="str">
            <v>Cuadrilla tipo IV (4ay) - Demolición, Cargue y Evacuación escombros</v>
          </cell>
          <cell r="D138" t="str">
            <v>Hr</v>
          </cell>
          <cell r="E138">
            <v>25986</v>
          </cell>
          <cell r="F138">
            <v>0.42</v>
          </cell>
          <cell r="G138">
            <v>0</v>
          </cell>
          <cell r="H138">
            <v>0</v>
          </cell>
          <cell r="I138">
            <v>10914</v>
          </cell>
          <cell r="J138">
            <v>0</v>
          </cell>
        </row>
        <row r="139">
          <cell r="B139" t="str">
            <v>AE-26</v>
          </cell>
          <cell r="C139" t="str">
            <v>Permiso Utilización Escombrera</v>
          </cell>
          <cell r="D139" t="str">
            <v>m3</v>
          </cell>
          <cell r="E139">
            <v>898.23239999999998</v>
          </cell>
          <cell r="F139">
            <v>1.5</v>
          </cell>
          <cell r="G139">
            <v>0</v>
          </cell>
        </row>
        <row r="141">
          <cell r="B141" t="str">
            <v>ITEM No.</v>
          </cell>
          <cell r="C141" t="str">
            <v>Concepto</v>
          </cell>
          <cell r="D141" t="str">
            <v>Unidad</v>
          </cell>
          <cell r="E141" t="str">
            <v>Costo Directo</v>
          </cell>
          <cell r="G141" t="str">
            <v>H y E</v>
          </cell>
          <cell r="H141" t="str">
            <v>Materiales</v>
          </cell>
          <cell r="I141" t="str">
            <v>Mano de Obra</v>
          </cell>
          <cell r="J141" t="str">
            <v>Otros</v>
          </cell>
        </row>
        <row r="142">
          <cell r="B142" t="str">
            <v>8.2.</v>
          </cell>
          <cell r="C142" t="str">
            <v>Suministro, transporte e instalación Pasamuro  HD Ø 6" EL x EL; Z= 450 mm  L= 500 mm (Tubería BYPASS) (Incluye transporte hasta la vereda Hojas Anchas del municipio de Supía)</v>
          </cell>
          <cell r="D142" t="str">
            <v>UN</v>
          </cell>
          <cell r="E142">
            <v>858859.91111999995</v>
          </cell>
          <cell r="G142">
            <v>6199</v>
          </cell>
          <cell r="H142">
            <v>787787</v>
          </cell>
          <cell r="I142">
            <v>61989</v>
          </cell>
          <cell r="J142">
            <v>2884.9111200000002</v>
          </cell>
        </row>
        <row r="143">
          <cell r="B143" t="str">
            <v>Código</v>
          </cell>
          <cell r="C143" t="str">
            <v>Descripción</v>
          </cell>
          <cell r="D143" t="str">
            <v>Unidad</v>
          </cell>
          <cell r="E143" t="str">
            <v>Costo. Unitario</v>
          </cell>
          <cell r="F143" t="str">
            <v>Cantidad</v>
          </cell>
          <cell r="G143" t="str">
            <v>H y E</v>
          </cell>
          <cell r="H143" t="str">
            <v>Materiales</v>
          </cell>
          <cell r="I143" t="str">
            <v>Mano de Obra</v>
          </cell>
          <cell r="J143" t="str">
            <v>Otros</v>
          </cell>
        </row>
        <row r="144">
          <cell r="B144" t="str">
            <v>PAS-2</v>
          </cell>
          <cell r="C144" t="str">
            <v>Pasamuro Ø 6" EL x EL; Z= 0.45m  L= 0.5m</v>
          </cell>
          <cell r="D144" t="str">
            <v>Un</v>
          </cell>
          <cell r="E144">
            <v>787787.00000000012</v>
          </cell>
          <cell r="F144">
            <v>1</v>
          </cell>
          <cell r="G144">
            <v>0</v>
          </cell>
          <cell r="H144">
            <v>787787</v>
          </cell>
          <cell r="I144">
            <v>0</v>
          </cell>
          <cell r="J144">
            <v>0</v>
          </cell>
        </row>
        <row r="145">
          <cell r="B145" t="str">
            <v>MO-8</v>
          </cell>
          <cell r="C145" t="str">
            <v>Cuadrilla tipo VIII - Instalación Tubería, Accesorios de Acueducto y Alcantarillado</v>
          </cell>
          <cell r="D145" t="str">
            <v>Hr</v>
          </cell>
          <cell r="E145">
            <v>23842</v>
          </cell>
          <cell r="F145">
            <v>2.6</v>
          </cell>
          <cell r="G145">
            <v>0</v>
          </cell>
          <cell r="H145">
            <v>0</v>
          </cell>
          <cell r="I145">
            <v>61989</v>
          </cell>
          <cell r="J145">
            <v>0</v>
          </cell>
        </row>
        <row r="146">
          <cell r="B146" t="str">
            <v>HM-1</v>
          </cell>
          <cell r="C146" t="str">
            <v>Herramienta Menor General</v>
          </cell>
          <cell r="D146" t="str">
            <v>%</v>
          </cell>
          <cell r="E146">
            <v>61989</v>
          </cell>
          <cell r="F146">
            <v>0.1</v>
          </cell>
          <cell r="G146">
            <v>6199</v>
          </cell>
          <cell r="H146">
            <v>0</v>
          </cell>
          <cell r="I146">
            <v>0</v>
          </cell>
          <cell r="J146">
            <v>0</v>
          </cell>
        </row>
        <row r="147">
          <cell r="B147" t="str">
            <v>AV-1</v>
          </cell>
          <cell r="C147" t="str">
            <v>Transporte en Camioneta hasta 1.5 Toneladas</v>
          </cell>
          <cell r="D147" t="str">
            <v>Día</v>
          </cell>
          <cell r="E147">
            <v>144245.55600000001</v>
          </cell>
          <cell r="F147">
            <v>0.02</v>
          </cell>
          <cell r="G147">
            <v>0</v>
          </cell>
          <cell r="H147">
            <v>0</v>
          </cell>
          <cell r="I147">
            <v>0</v>
          </cell>
          <cell r="J147">
            <v>2884.9111200000002</v>
          </cell>
        </row>
        <row r="150">
          <cell r="B150" t="str">
            <v>ITEM No.</v>
          </cell>
          <cell r="C150" t="str">
            <v>Concepto</v>
          </cell>
          <cell r="D150" t="str">
            <v>Unidad</v>
          </cell>
          <cell r="E150" t="str">
            <v>Costo Directo</v>
          </cell>
          <cell r="G150" t="str">
            <v>H y E</v>
          </cell>
          <cell r="H150" t="str">
            <v>Materiales</v>
          </cell>
          <cell r="I150" t="str">
            <v>Mano de Obra</v>
          </cell>
          <cell r="J150" t="str">
            <v>Otros</v>
          </cell>
        </row>
        <row r="151">
          <cell r="B151" t="str">
            <v>8.3.</v>
          </cell>
          <cell r="C151" t="str">
            <v>Instalación Válvula de compuerta elástica EL X EL Ø6" (EXISTENTE). Cuerpo de Hierro (Tubería BYPASS)</v>
          </cell>
          <cell r="D151" t="str">
            <v>UN</v>
          </cell>
          <cell r="E151">
            <v>182372.91112</v>
          </cell>
          <cell r="G151">
            <v>0</v>
          </cell>
          <cell r="H151">
            <v>65046</v>
          </cell>
          <cell r="I151">
            <v>114442</v>
          </cell>
          <cell r="J151">
            <v>2884.9111200000002</v>
          </cell>
        </row>
        <row r="152">
          <cell r="B152" t="str">
            <v>Código</v>
          </cell>
          <cell r="C152" t="str">
            <v>Descripción</v>
          </cell>
          <cell r="D152" t="str">
            <v>Unidad</v>
          </cell>
          <cell r="E152" t="str">
            <v>Costo. Unitario</v>
          </cell>
          <cell r="F152" t="str">
            <v>Cantidad</v>
          </cell>
          <cell r="G152" t="str">
            <v>H y E</v>
          </cell>
          <cell r="H152" t="str">
            <v>Materiales</v>
          </cell>
          <cell r="I152" t="str">
            <v>Mano de Obra</v>
          </cell>
          <cell r="J152" t="str">
            <v>Otros</v>
          </cell>
        </row>
        <row r="153">
          <cell r="B153" t="str">
            <v>MO-8</v>
          </cell>
          <cell r="C153" t="str">
            <v>Cuadrilla tipo VIII - Instalación Tubería, Accesorios de Acueducto y Alcantarillado</v>
          </cell>
          <cell r="D153" t="str">
            <v>Hr</v>
          </cell>
          <cell r="E153">
            <v>23842</v>
          </cell>
          <cell r="F153">
            <v>4.8</v>
          </cell>
          <cell r="G153">
            <v>0</v>
          </cell>
          <cell r="H153">
            <v>0</v>
          </cell>
          <cell r="I153">
            <v>114442</v>
          </cell>
          <cell r="J153">
            <v>0</v>
          </cell>
        </row>
        <row r="154">
          <cell r="B154" t="str">
            <v>HM-1</v>
          </cell>
          <cell r="C154" t="str">
            <v>Herramienta Menor General</v>
          </cell>
          <cell r="D154" t="str">
            <v>%</v>
          </cell>
          <cell r="E154">
            <v>114442</v>
          </cell>
          <cell r="F154">
            <v>0.1</v>
          </cell>
          <cell r="G154">
            <v>11444</v>
          </cell>
          <cell r="H154">
            <v>0</v>
          </cell>
          <cell r="I154">
            <v>0</v>
          </cell>
          <cell r="J154">
            <v>0</v>
          </cell>
        </row>
        <row r="155">
          <cell r="B155" t="str">
            <v>AV-1</v>
          </cell>
          <cell r="C155" t="str">
            <v>Transporte en Camioneta hasta 1.5 Toneladas</v>
          </cell>
          <cell r="D155" t="str">
            <v>Día</v>
          </cell>
          <cell r="E155">
            <v>144245.55600000001</v>
          </cell>
          <cell r="F155">
            <v>0.02</v>
          </cell>
          <cell r="G155">
            <v>0</v>
          </cell>
          <cell r="H155">
            <v>0</v>
          </cell>
          <cell r="I155">
            <v>0</v>
          </cell>
          <cell r="J155">
            <v>2884.9111200000002</v>
          </cell>
        </row>
        <row r="156">
          <cell r="B156" t="str">
            <v>MC-23</v>
          </cell>
          <cell r="C156" t="str">
            <v>Concreto  (21Mpa) Producido en Obra</v>
          </cell>
          <cell r="D156" t="str">
            <v>m3</v>
          </cell>
          <cell r="E156">
            <v>458260</v>
          </cell>
          <cell r="F156">
            <v>0.1</v>
          </cell>
          <cell r="G156">
            <v>0</v>
          </cell>
          <cell r="H156">
            <v>45826</v>
          </cell>
          <cell r="I156">
            <v>0</v>
          </cell>
          <cell r="J156">
            <v>0</v>
          </cell>
        </row>
        <row r="157">
          <cell r="B157" t="str">
            <v>AC-1</v>
          </cell>
          <cell r="C157" t="str">
            <v>Limpiador Removedor 1/4 760gr</v>
          </cell>
          <cell r="D157" t="str">
            <v>Un</v>
          </cell>
          <cell r="E157">
            <v>32477.705910000001</v>
          </cell>
          <cell r="F157">
            <v>0.2</v>
          </cell>
          <cell r="G157">
            <v>0</v>
          </cell>
          <cell r="H157">
            <v>6496</v>
          </cell>
          <cell r="I157">
            <v>0</v>
          </cell>
          <cell r="J157">
            <v>0</v>
          </cell>
        </row>
        <row r="158">
          <cell r="B158" t="str">
            <v>APB-16</v>
          </cell>
          <cell r="C158" t="str">
            <v>Lubricante para Tubería  PVC  (Tarro de 4 Kg)</v>
          </cell>
          <cell r="D158" t="str">
            <v>Kg</v>
          </cell>
          <cell r="E158">
            <v>127243.86597</v>
          </cell>
          <cell r="F158">
            <v>0.1</v>
          </cell>
          <cell r="G158">
            <v>0</v>
          </cell>
          <cell r="H158">
            <v>12724</v>
          </cell>
          <cell r="I158">
            <v>0</v>
          </cell>
          <cell r="J158">
            <v>0</v>
          </cell>
        </row>
        <row r="160">
          <cell r="B160" t="str">
            <v>ITEM No.</v>
          </cell>
          <cell r="C160" t="str">
            <v>Concepto</v>
          </cell>
          <cell r="D160" t="str">
            <v>Unidad</v>
          </cell>
          <cell r="E160" t="str">
            <v>Costo Directo</v>
          </cell>
          <cell r="G160" t="str">
            <v>H y E</v>
          </cell>
          <cell r="H160" t="str">
            <v>Materiales</v>
          </cell>
          <cell r="I160" t="str">
            <v>Mano de Obra</v>
          </cell>
          <cell r="J160" t="str">
            <v>Otros</v>
          </cell>
        </row>
        <row r="161">
          <cell r="B161" t="str">
            <v>8.4.</v>
          </cell>
          <cell r="C161" t="str">
            <v>Suministro, transporte e instalación Válvula de compuerta elástica EL X EL Ø 6" Vastago no ascendente. Cuerpo de Hierro (Tubería BYPASS) (Incluye transporte hasta la vereda Hojas Anchas del municipio de Supía)</v>
          </cell>
          <cell r="D161" t="str">
            <v>UN</v>
          </cell>
          <cell r="E161">
            <v>1476106.9111200001</v>
          </cell>
          <cell r="G161">
            <v>10252</v>
          </cell>
          <cell r="H161">
            <v>1360449</v>
          </cell>
          <cell r="I161">
            <v>102521</v>
          </cell>
          <cell r="J161">
            <v>2884.9111200000002</v>
          </cell>
        </row>
        <row r="162">
          <cell r="B162" t="str">
            <v>Código</v>
          </cell>
          <cell r="C162" t="str">
            <v>Descripción</v>
          </cell>
          <cell r="D162" t="str">
            <v>Unidad</v>
          </cell>
          <cell r="E162" t="str">
            <v>Costo. Unitario</v>
          </cell>
          <cell r="F162" t="str">
            <v>Cantidad</v>
          </cell>
          <cell r="G162" t="str">
            <v>H y E</v>
          </cell>
          <cell r="H162" t="str">
            <v>Materiales</v>
          </cell>
          <cell r="I162" t="str">
            <v>Mano de Obra</v>
          </cell>
          <cell r="J162" t="str">
            <v>Otros</v>
          </cell>
        </row>
        <row r="163">
          <cell r="B163" t="str">
            <v>AC-17</v>
          </cell>
          <cell r="C163" t="str">
            <v>Válvula de Compuerta elástica vástago no ascendente Hf de 6" para Acueducto E.L</v>
          </cell>
          <cell r="D163" t="str">
            <v>Un</v>
          </cell>
          <cell r="E163">
            <v>1353953.25</v>
          </cell>
          <cell r="F163">
            <v>1</v>
          </cell>
          <cell r="G163">
            <v>0</v>
          </cell>
          <cell r="H163">
            <v>1353953</v>
          </cell>
          <cell r="I163">
            <v>0</v>
          </cell>
          <cell r="J163">
            <v>0</v>
          </cell>
        </row>
        <row r="164">
          <cell r="B164" t="str">
            <v>MO-8</v>
          </cell>
          <cell r="C164" t="str">
            <v>Cuadrilla tipo VIII - Instalación Tubería, Accesorios de Acueducto y Alcantarillado</v>
          </cell>
          <cell r="D164" t="str">
            <v>Hr</v>
          </cell>
          <cell r="E164">
            <v>23842</v>
          </cell>
          <cell r="F164">
            <v>4.3</v>
          </cell>
          <cell r="G164">
            <v>0</v>
          </cell>
          <cell r="H164">
            <v>0</v>
          </cell>
          <cell r="I164">
            <v>102521</v>
          </cell>
          <cell r="J164">
            <v>0</v>
          </cell>
        </row>
        <row r="165">
          <cell r="B165" t="str">
            <v>AC-1</v>
          </cell>
          <cell r="C165" t="str">
            <v>Limpiador Removedor 1/4 760gr</v>
          </cell>
          <cell r="D165" t="str">
            <v>Un</v>
          </cell>
          <cell r="E165">
            <v>32477.705910000001</v>
          </cell>
          <cell r="F165">
            <v>0.2</v>
          </cell>
          <cell r="G165">
            <v>0</v>
          </cell>
          <cell r="H165">
            <v>6496</v>
          </cell>
          <cell r="I165">
            <v>0</v>
          </cell>
          <cell r="J165">
            <v>0</v>
          </cell>
        </row>
        <row r="166">
          <cell r="B166" t="str">
            <v>APB-16</v>
          </cell>
          <cell r="C166" t="str">
            <v>Lubricante para Tubería  PVC  (Tarro de 4 Kg)</v>
          </cell>
          <cell r="D166" t="str">
            <v>Kg</v>
          </cell>
          <cell r="E166">
            <v>127243.86597</v>
          </cell>
          <cell r="F166">
            <v>0.1</v>
          </cell>
          <cell r="G166">
            <v>0</v>
          </cell>
          <cell r="H166">
            <v>12724</v>
          </cell>
          <cell r="I166">
            <v>0</v>
          </cell>
          <cell r="J166">
            <v>0</v>
          </cell>
        </row>
        <row r="167">
          <cell r="B167" t="str">
            <v>AV-1</v>
          </cell>
          <cell r="C167" t="str">
            <v>Transporte en Camioneta hasta 1.5 Toneladas</v>
          </cell>
          <cell r="D167" t="str">
            <v>Día</v>
          </cell>
          <cell r="E167">
            <v>144245.55600000001</v>
          </cell>
          <cell r="F167">
            <v>0.02</v>
          </cell>
          <cell r="G167">
            <v>0</v>
          </cell>
          <cell r="H167">
            <v>0</v>
          </cell>
          <cell r="I167">
            <v>0</v>
          </cell>
          <cell r="J167">
            <v>2884.9111200000002</v>
          </cell>
        </row>
        <row r="168">
          <cell r="B168" t="str">
            <v>HM-1</v>
          </cell>
          <cell r="C168" t="str">
            <v>Herramienta Menor General</v>
          </cell>
          <cell r="D168" t="str">
            <v>%</v>
          </cell>
          <cell r="E168">
            <v>102521</v>
          </cell>
          <cell r="F168">
            <v>0.1</v>
          </cell>
          <cell r="G168">
            <v>10252</v>
          </cell>
          <cell r="H168">
            <v>0</v>
          </cell>
          <cell r="I168">
            <v>0</v>
          </cell>
          <cell r="J168">
            <v>0</v>
          </cell>
        </row>
        <row r="171">
          <cell r="B171" t="str">
            <v>ITEM No.</v>
          </cell>
          <cell r="C171" t="str">
            <v>Concepto</v>
          </cell>
          <cell r="D171" t="str">
            <v>Unidad</v>
          </cell>
          <cell r="E171" t="str">
            <v>Costo Directo</v>
          </cell>
          <cell r="G171" t="str">
            <v>H y E</v>
          </cell>
          <cell r="H171" t="str">
            <v>Materiales</v>
          </cell>
          <cell r="I171" t="str">
            <v>Mano de Obra</v>
          </cell>
          <cell r="J171" t="str">
            <v>Otros</v>
          </cell>
        </row>
        <row r="172">
          <cell r="B172" t="str">
            <v>8.5.</v>
          </cell>
          <cell r="C172" t="str">
            <v>Suministro, transporte e instalación Tuberia Ø 6" PVC RDE 21 (Tubería BYPASS) Extremo liso NTC 382 (Incluye transporte hasta la vereda Hojas Anchas del municipio de Supía)</v>
          </cell>
          <cell r="D172" t="str">
            <v>ML</v>
          </cell>
          <cell r="E172">
            <v>190684.91112</v>
          </cell>
          <cell r="G172">
            <v>477</v>
          </cell>
          <cell r="H172">
            <v>182555</v>
          </cell>
          <cell r="I172">
            <v>4768</v>
          </cell>
          <cell r="J172">
            <v>2884.9111200000002</v>
          </cell>
        </row>
        <row r="173">
          <cell r="C173" t="str">
            <v>Descripción</v>
          </cell>
          <cell r="D173" t="str">
            <v>Unidad</v>
          </cell>
          <cell r="E173" t="str">
            <v>Costo. Unitario</v>
          </cell>
          <cell r="F173" t="str">
            <v>Cantidad</v>
          </cell>
          <cell r="G173" t="str">
            <v>H y E</v>
          </cell>
          <cell r="H173" t="str">
            <v>Materiales</v>
          </cell>
          <cell r="I173" t="str">
            <v>Mano de Obra</v>
          </cell>
          <cell r="J173" t="str">
            <v>Otros</v>
          </cell>
        </row>
        <row r="174">
          <cell r="B174" t="str">
            <v>HM-1</v>
          </cell>
          <cell r="C174" t="str">
            <v>Herramienta Menor General</v>
          </cell>
          <cell r="D174" t="str">
            <v>%</v>
          </cell>
          <cell r="E174">
            <v>4768</v>
          </cell>
          <cell r="F174">
            <v>0.1</v>
          </cell>
          <cell r="G174">
            <v>477</v>
          </cell>
          <cell r="H174">
            <v>0</v>
          </cell>
          <cell r="I174">
            <v>0</v>
          </cell>
          <cell r="J174">
            <v>0</v>
          </cell>
        </row>
        <row r="175">
          <cell r="B175" t="str">
            <v>MO-8</v>
          </cell>
          <cell r="C175" t="str">
            <v>Cuadrilla tipo VIII - Instalación Tubería, Accesorios de Acueducto y Alcantarillado</v>
          </cell>
          <cell r="D175" t="str">
            <v>Hr</v>
          </cell>
          <cell r="E175">
            <v>23842</v>
          </cell>
          <cell r="F175">
            <v>0.2</v>
          </cell>
          <cell r="G175">
            <v>0</v>
          </cell>
          <cell r="H175">
            <v>0</v>
          </cell>
          <cell r="I175">
            <v>4768</v>
          </cell>
          <cell r="J175">
            <v>0</v>
          </cell>
        </row>
        <row r="176">
          <cell r="B176" t="str">
            <v>AP-161</v>
          </cell>
          <cell r="C176" t="str">
            <v>Tubería Presión RDE 21  200 PSI de 6"</v>
          </cell>
          <cell r="D176" t="str">
            <v>ml</v>
          </cell>
          <cell r="E176">
            <v>166582.92260999998</v>
          </cell>
          <cell r="F176">
            <v>1</v>
          </cell>
          <cell r="G176">
            <v>0</v>
          </cell>
          <cell r="H176">
            <v>166583</v>
          </cell>
          <cell r="I176">
            <v>0</v>
          </cell>
          <cell r="J176">
            <v>0</v>
          </cell>
        </row>
        <row r="177">
          <cell r="B177" t="str">
            <v>AC-1</v>
          </cell>
          <cell r="C177" t="str">
            <v>Limpiador Removedor 1/4 760gr</v>
          </cell>
          <cell r="D177" t="str">
            <v>Un</v>
          </cell>
          <cell r="E177">
            <v>32477.705910000001</v>
          </cell>
          <cell r="F177">
            <v>0.1</v>
          </cell>
          <cell r="G177">
            <v>0</v>
          </cell>
          <cell r="H177">
            <v>3248</v>
          </cell>
          <cell r="I177">
            <v>0</v>
          </cell>
          <cell r="J177">
            <v>0</v>
          </cell>
        </row>
        <row r="178">
          <cell r="B178" t="str">
            <v>APB-16</v>
          </cell>
          <cell r="C178" t="str">
            <v>Lubricante para Tubería  PVC  (Tarro de 4 Kg)</v>
          </cell>
          <cell r="D178" t="str">
            <v>Kg</v>
          </cell>
          <cell r="E178">
            <v>127243.86597</v>
          </cell>
          <cell r="F178">
            <v>0.1</v>
          </cell>
          <cell r="G178">
            <v>0</v>
          </cell>
          <cell r="H178">
            <v>12724</v>
          </cell>
          <cell r="I178">
            <v>0</v>
          </cell>
          <cell r="J178">
            <v>0</v>
          </cell>
        </row>
        <row r="179">
          <cell r="B179" t="str">
            <v>AV-1</v>
          </cell>
          <cell r="C179" t="str">
            <v>Transporte en Camioneta hasta 1.5 Toneladas</v>
          </cell>
          <cell r="D179" t="str">
            <v>Día</v>
          </cell>
          <cell r="E179">
            <v>144245.55600000001</v>
          </cell>
          <cell r="F179">
            <v>0.02</v>
          </cell>
          <cell r="G179">
            <v>0</v>
          </cell>
          <cell r="H179">
            <v>0</v>
          </cell>
          <cell r="I179">
            <v>0</v>
          </cell>
          <cell r="J179">
            <v>2884.9111200000002</v>
          </cell>
        </row>
        <row r="181">
          <cell r="B181" t="str">
            <v>ITEM No.</v>
          </cell>
          <cell r="C181" t="str">
            <v>Concepto</v>
          </cell>
          <cell r="D181" t="str">
            <v>Unidad</v>
          </cell>
          <cell r="E181" t="str">
            <v>Costo Directo</v>
          </cell>
          <cell r="G181" t="str">
            <v>H y E</v>
          </cell>
          <cell r="H181" t="str">
            <v>Materiales</v>
          </cell>
          <cell r="I181" t="str">
            <v>Mano de Obra</v>
          </cell>
          <cell r="J181" t="str">
            <v>Otros</v>
          </cell>
        </row>
        <row r="182">
          <cell r="B182" t="str">
            <v>8.6.</v>
          </cell>
          <cell r="C182" t="str">
            <v>Suministro, transporte e instalación Codo HD EL X EL 90° Ø 6" (Tubería BYPASS) (Incluye transporte hasta la vereda Hojas Anchas del municipio de Supía)</v>
          </cell>
          <cell r="D182" t="str">
            <v>UN</v>
          </cell>
          <cell r="E182">
            <v>480605.91112</v>
          </cell>
          <cell r="G182">
            <v>7153</v>
          </cell>
          <cell r="H182">
            <v>399042</v>
          </cell>
          <cell r="I182">
            <v>71526</v>
          </cell>
          <cell r="J182">
            <v>2884.9111200000002</v>
          </cell>
        </row>
        <row r="183">
          <cell r="C183" t="str">
            <v>Descripción</v>
          </cell>
          <cell r="D183" t="str">
            <v>Unidad</v>
          </cell>
          <cell r="E183" t="str">
            <v>Costo. Unitario</v>
          </cell>
          <cell r="F183" t="str">
            <v>Cantidad</v>
          </cell>
          <cell r="G183" t="str">
            <v>H y E</v>
          </cell>
          <cell r="H183" t="str">
            <v>Materiales</v>
          </cell>
          <cell r="I183" t="str">
            <v>Mano de Obra</v>
          </cell>
          <cell r="J183" t="str">
            <v>Otros</v>
          </cell>
        </row>
        <row r="184">
          <cell r="B184" t="str">
            <v>CO-37</v>
          </cell>
          <cell r="C184" t="str">
            <v>Codo HD 150 mm (6") x 90º  Extremo Liso</v>
          </cell>
          <cell r="D184" t="str">
            <v>Un</v>
          </cell>
          <cell r="E184">
            <v>383069.7</v>
          </cell>
          <cell r="F184">
            <v>1</v>
          </cell>
          <cell r="G184">
            <v>0</v>
          </cell>
          <cell r="H184">
            <v>383070</v>
          </cell>
          <cell r="I184">
            <v>0</v>
          </cell>
          <cell r="J184">
            <v>0</v>
          </cell>
        </row>
        <row r="185">
          <cell r="B185" t="str">
            <v>MO-8</v>
          </cell>
          <cell r="C185" t="str">
            <v>Cuadrilla tipo VIII - Instalación Tubería, Accesorios de Acueducto y Alcantarillado</v>
          </cell>
          <cell r="D185" t="str">
            <v>Hr</v>
          </cell>
          <cell r="E185">
            <v>23842</v>
          </cell>
          <cell r="F185">
            <v>3</v>
          </cell>
          <cell r="G185">
            <v>0</v>
          </cell>
          <cell r="H185">
            <v>0</v>
          </cell>
          <cell r="I185">
            <v>71526</v>
          </cell>
          <cell r="J185">
            <v>0</v>
          </cell>
        </row>
        <row r="186">
          <cell r="B186" t="str">
            <v>AC-1</v>
          </cell>
          <cell r="C186" t="str">
            <v>Limpiador Removedor 1/4 760gr</v>
          </cell>
          <cell r="D186" t="str">
            <v>Un</v>
          </cell>
          <cell r="E186">
            <v>32477.705910000001</v>
          </cell>
          <cell r="F186">
            <v>0.1</v>
          </cell>
          <cell r="G186">
            <v>0</v>
          </cell>
          <cell r="H186">
            <v>3248</v>
          </cell>
          <cell r="I186">
            <v>0</v>
          </cell>
          <cell r="J186">
            <v>0</v>
          </cell>
        </row>
        <row r="187">
          <cell r="B187" t="str">
            <v>APB-16</v>
          </cell>
          <cell r="C187" t="str">
            <v>Lubricante para Tubería  PVC  (Tarro de 4 Kg)</v>
          </cell>
          <cell r="D187" t="str">
            <v>Kg</v>
          </cell>
          <cell r="E187">
            <v>127243.86597</v>
          </cell>
          <cell r="F187">
            <v>0.1</v>
          </cell>
          <cell r="G187">
            <v>0</v>
          </cell>
          <cell r="H187">
            <v>12724</v>
          </cell>
          <cell r="I187">
            <v>0</v>
          </cell>
          <cell r="J187">
            <v>0</v>
          </cell>
        </row>
        <row r="188">
          <cell r="B188" t="str">
            <v>AV-1</v>
          </cell>
          <cell r="C188" t="str">
            <v>Transporte en Camioneta hasta 1.5 Toneladas</v>
          </cell>
          <cell r="D188" t="str">
            <v>Día</v>
          </cell>
          <cell r="E188">
            <v>144245.55600000001</v>
          </cell>
          <cell r="F188">
            <v>0.02</v>
          </cell>
          <cell r="G188">
            <v>0</v>
          </cell>
          <cell r="H188">
            <v>0</v>
          </cell>
          <cell r="I188">
            <v>0</v>
          </cell>
          <cell r="J188">
            <v>2884.9111200000002</v>
          </cell>
        </row>
        <row r="189">
          <cell r="B189" t="str">
            <v>HM-1</v>
          </cell>
          <cell r="C189" t="str">
            <v>Herramienta Menor General</v>
          </cell>
          <cell r="D189" t="str">
            <v>%</v>
          </cell>
          <cell r="E189">
            <v>71526</v>
          </cell>
          <cell r="F189">
            <v>0.1</v>
          </cell>
          <cell r="G189">
            <v>7153</v>
          </cell>
          <cell r="H189">
            <v>0</v>
          </cell>
          <cell r="I189">
            <v>0</v>
          </cell>
          <cell r="J189">
            <v>0</v>
          </cell>
        </row>
        <row r="192">
          <cell r="B192" t="str">
            <v>ITEM No.</v>
          </cell>
          <cell r="C192" t="str">
            <v>Concepto</v>
          </cell>
          <cell r="D192" t="str">
            <v>Unidad</v>
          </cell>
          <cell r="E192" t="str">
            <v>Costo Directo</v>
          </cell>
          <cell r="G192" t="str">
            <v>H y E</v>
          </cell>
          <cell r="H192" t="str">
            <v>Materiales</v>
          </cell>
          <cell r="I192" t="str">
            <v>Mano de Obra</v>
          </cell>
          <cell r="J192" t="str">
            <v>Otros</v>
          </cell>
        </row>
        <row r="193">
          <cell r="B193" t="str">
            <v>8.7.</v>
          </cell>
          <cell r="C193" t="str">
            <v>Suministro, transporte e instalación (Tubería BYPASS) Tee HD EL X EL Ø 6"X6" (Incluye transporte hasta la vereda Hojas Anchas del municipio de Supía)</v>
          </cell>
          <cell r="D193" t="str">
            <v>UN</v>
          </cell>
          <cell r="E193">
            <v>573070.91111999995</v>
          </cell>
          <cell r="G193">
            <v>7153</v>
          </cell>
          <cell r="H193">
            <v>491507</v>
          </cell>
          <cell r="I193">
            <v>71526</v>
          </cell>
          <cell r="J193">
            <v>2884.9111200000002</v>
          </cell>
        </row>
        <row r="194">
          <cell r="C194" t="str">
            <v>Descripción</v>
          </cell>
          <cell r="D194" t="str">
            <v>Unidad</v>
          </cell>
          <cell r="E194" t="str">
            <v>Costo. Unitario</v>
          </cell>
          <cell r="F194" t="str">
            <v>Cantidad</v>
          </cell>
          <cell r="G194" t="str">
            <v>H y E</v>
          </cell>
          <cell r="H194" t="str">
            <v>Materiales</v>
          </cell>
          <cell r="I194" t="str">
            <v>Mano de Obra</v>
          </cell>
          <cell r="J194" t="str">
            <v>Otros</v>
          </cell>
        </row>
        <row r="195">
          <cell r="B195" t="str">
            <v>TEE-24</v>
          </cell>
          <cell r="C195" t="str">
            <v>Tee HD 6" x 6" (150 mm x 150 mm) Extremo liso</v>
          </cell>
          <cell r="D195" t="str">
            <v>Un</v>
          </cell>
          <cell r="E195">
            <v>475534.8</v>
          </cell>
          <cell r="F195">
            <v>1</v>
          </cell>
          <cell r="G195">
            <v>0</v>
          </cell>
          <cell r="H195">
            <v>475535</v>
          </cell>
          <cell r="I195">
            <v>0</v>
          </cell>
          <cell r="J195">
            <v>0</v>
          </cell>
        </row>
        <row r="196">
          <cell r="B196" t="str">
            <v>MO-8</v>
          </cell>
          <cell r="C196" t="str">
            <v>Cuadrilla tipo VIII - Instalación Tubería, Accesorios de Acueducto y Alcantarillado</v>
          </cell>
          <cell r="D196" t="str">
            <v>Hr</v>
          </cell>
          <cell r="E196">
            <v>23842</v>
          </cell>
          <cell r="F196">
            <v>3</v>
          </cell>
          <cell r="G196">
            <v>0</v>
          </cell>
          <cell r="H196">
            <v>0</v>
          </cell>
          <cell r="I196">
            <v>71526</v>
          </cell>
          <cell r="J196">
            <v>0</v>
          </cell>
        </row>
        <row r="197">
          <cell r="B197" t="str">
            <v>AC-1</v>
          </cell>
          <cell r="C197" t="str">
            <v>Limpiador Removedor 1/4 760gr</v>
          </cell>
          <cell r="D197" t="str">
            <v>Un</v>
          </cell>
          <cell r="E197">
            <v>32477.705910000001</v>
          </cell>
          <cell r="F197">
            <v>0.1</v>
          </cell>
          <cell r="G197">
            <v>0</v>
          </cell>
          <cell r="H197">
            <v>3248</v>
          </cell>
          <cell r="I197">
            <v>0</v>
          </cell>
          <cell r="J197">
            <v>0</v>
          </cell>
        </row>
        <row r="198">
          <cell r="B198" t="str">
            <v>APB-16</v>
          </cell>
          <cell r="C198" t="str">
            <v>Lubricante para Tubería  PVC  (Tarro de 4 Kg)</v>
          </cell>
          <cell r="D198" t="str">
            <v>Kg</v>
          </cell>
          <cell r="E198">
            <v>127243.86597</v>
          </cell>
          <cell r="F198">
            <v>0.1</v>
          </cell>
          <cell r="G198">
            <v>0</v>
          </cell>
          <cell r="H198">
            <v>12724</v>
          </cell>
          <cell r="I198">
            <v>0</v>
          </cell>
          <cell r="J198">
            <v>0</v>
          </cell>
        </row>
        <row r="199">
          <cell r="B199" t="str">
            <v>AV-1</v>
          </cell>
          <cell r="C199" t="str">
            <v>Transporte en Camioneta hasta 1.5 Toneladas</v>
          </cell>
          <cell r="D199" t="str">
            <v>Día</v>
          </cell>
          <cell r="E199">
            <v>144245.55600000001</v>
          </cell>
          <cell r="F199">
            <v>0.02</v>
          </cell>
          <cell r="G199">
            <v>0</v>
          </cell>
          <cell r="H199">
            <v>0</v>
          </cell>
          <cell r="I199">
            <v>0</v>
          </cell>
          <cell r="J199">
            <v>2884.9111200000002</v>
          </cell>
        </row>
        <row r="200">
          <cell r="B200" t="str">
            <v>HM-1</v>
          </cell>
          <cell r="C200" t="str">
            <v>Herramienta Menor General</v>
          </cell>
          <cell r="D200" t="str">
            <v>%</v>
          </cell>
          <cell r="E200">
            <v>71526</v>
          </cell>
          <cell r="F200">
            <v>0.1</v>
          </cell>
          <cell r="G200">
            <v>7153</v>
          </cell>
          <cell r="H200">
            <v>0</v>
          </cell>
          <cell r="I200">
            <v>0</v>
          </cell>
          <cell r="J200">
            <v>0</v>
          </cell>
        </row>
        <row r="202">
          <cell r="B202" t="str">
            <v>CAPITULO III: FLOCULACIÓN</v>
          </cell>
        </row>
        <row r="204">
          <cell r="B204" t="str">
            <v>9.SUMINISTRO E INSTALACIÓN DE TUBERÍA PVC CON SUS UNIONES ESTÁNDAR</v>
          </cell>
        </row>
        <row r="206">
          <cell r="B206" t="str">
            <v>ITEM No.</v>
          </cell>
          <cell r="C206" t="str">
            <v>Concepto</v>
          </cell>
          <cell r="D206" t="str">
            <v>Unidad</v>
          </cell>
          <cell r="E206" t="str">
            <v>Costo Directo</v>
          </cell>
          <cell r="G206" t="str">
            <v>H y E</v>
          </cell>
          <cell r="H206" t="str">
            <v>Materiales</v>
          </cell>
          <cell r="I206" t="str">
            <v>Mano de Obra</v>
          </cell>
          <cell r="J206" t="str">
            <v>Otros</v>
          </cell>
        </row>
        <row r="207">
          <cell r="B207" t="str">
            <v>9.1.</v>
          </cell>
          <cell r="C207" t="str">
            <v>Suministro, transporte e instalación Tuberia Ø 4" PVC RDE 21 (Desagüe floculadores) Presión extremo liso NTC 382 (Incluye transporte hasta la vereda Hojas Anchas del municipio de Supía)</v>
          </cell>
          <cell r="D207" t="str">
            <v>ML</v>
          </cell>
          <cell r="E207">
            <v>76346.911120000004</v>
          </cell>
          <cell r="G207">
            <v>477</v>
          </cell>
          <cell r="H207">
            <v>68217</v>
          </cell>
          <cell r="I207">
            <v>4768</v>
          </cell>
          <cell r="J207">
            <v>2884.9111200000002</v>
          </cell>
        </row>
        <row r="208">
          <cell r="C208" t="str">
            <v>Descripción</v>
          </cell>
          <cell r="D208" t="str">
            <v>Unidad</v>
          </cell>
          <cell r="E208" t="str">
            <v>Costo. Unitario</v>
          </cell>
          <cell r="F208" t="str">
            <v>Cantidad</v>
          </cell>
          <cell r="G208" t="str">
            <v>H y E</v>
          </cell>
          <cell r="H208" t="str">
            <v>Materiales</v>
          </cell>
          <cell r="I208" t="str">
            <v>Mano de Obra</v>
          </cell>
          <cell r="J208" t="str">
            <v>Otros</v>
          </cell>
        </row>
        <row r="209">
          <cell r="B209" t="str">
            <v>HM-1</v>
          </cell>
          <cell r="C209" t="str">
            <v>Herramienta Menor General</v>
          </cell>
          <cell r="D209" t="str">
            <v>%</v>
          </cell>
          <cell r="E209">
            <v>4768</v>
          </cell>
          <cell r="F209">
            <v>0.1</v>
          </cell>
          <cell r="G209">
            <v>477</v>
          </cell>
          <cell r="H209">
            <v>0</v>
          </cell>
          <cell r="I209">
            <v>0</v>
          </cell>
          <cell r="J209">
            <v>0</v>
          </cell>
        </row>
        <row r="210">
          <cell r="B210" t="str">
            <v>MO-8</v>
          </cell>
          <cell r="C210" t="str">
            <v>Cuadrilla tipo VIII - Instalación Tubería, Accesorios de Acueducto y Alcantarillado</v>
          </cell>
          <cell r="D210" t="str">
            <v>Hr</v>
          </cell>
          <cell r="E210">
            <v>23842</v>
          </cell>
          <cell r="F210">
            <v>0.2</v>
          </cell>
          <cell r="G210">
            <v>0</v>
          </cell>
          <cell r="H210">
            <v>0</v>
          </cell>
          <cell r="I210">
            <v>4768</v>
          </cell>
          <cell r="J210">
            <v>0</v>
          </cell>
        </row>
        <row r="211">
          <cell r="B211" t="str">
            <v>AP-9</v>
          </cell>
          <cell r="C211" t="str">
            <v>Tubería Presión RDE 21  200 PSI de 4"</v>
          </cell>
          <cell r="D211" t="str">
            <v>ml</v>
          </cell>
          <cell r="E211">
            <v>44257.75965</v>
          </cell>
          <cell r="F211">
            <v>1</v>
          </cell>
          <cell r="G211">
            <v>0</v>
          </cell>
          <cell r="H211">
            <v>44258</v>
          </cell>
          <cell r="I211">
            <v>0</v>
          </cell>
          <cell r="J211">
            <v>0</v>
          </cell>
        </row>
        <row r="212">
          <cell r="B212" t="str">
            <v>AC-1</v>
          </cell>
          <cell r="C212" t="str">
            <v>Limpiador Removedor 1/4 760gr</v>
          </cell>
          <cell r="D212" t="str">
            <v>Un</v>
          </cell>
          <cell r="E212">
            <v>32477.705910000001</v>
          </cell>
          <cell r="F212">
            <v>0.15</v>
          </cell>
          <cell r="G212">
            <v>0</v>
          </cell>
          <cell r="H212">
            <v>4872</v>
          </cell>
          <cell r="I212">
            <v>0</v>
          </cell>
          <cell r="J212">
            <v>0</v>
          </cell>
        </row>
        <row r="213">
          <cell r="B213" t="str">
            <v>APB-16</v>
          </cell>
          <cell r="C213" t="str">
            <v>Lubricante para Tubería  PVC  (Tarro de 4 Kg)</v>
          </cell>
          <cell r="D213" t="str">
            <v>Kg</v>
          </cell>
          <cell r="E213">
            <v>127243.86597</v>
          </cell>
          <cell r="F213">
            <v>0.15</v>
          </cell>
          <cell r="G213">
            <v>0</v>
          </cell>
          <cell r="H213">
            <v>19087</v>
          </cell>
          <cell r="I213">
            <v>0</v>
          </cell>
          <cell r="J213">
            <v>0</v>
          </cell>
        </row>
        <row r="214">
          <cell r="B214" t="str">
            <v>AV-1</v>
          </cell>
          <cell r="C214" t="str">
            <v>Transporte en Camioneta hasta 1.5 Toneladas</v>
          </cell>
          <cell r="D214" t="str">
            <v>Día</v>
          </cell>
          <cell r="E214">
            <v>144245.55600000001</v>
          </cell>
          <cell r="F214">
            <v>0.02</v>
          </cell>
          <cell r="G214">
            <v>0</v>
          </cell>
          <cell r="H214">
            <v>0</v>
          </cell>
          <cell r="I214">
            <v>0</v>
          </cell>
          <cell r="J214">
            <v>2884.9111200000002</v>
          </cell>
        </row>
        <row r="217">
          <cell r="B217" t="str">
            <v>10. Instalación de accesorios floculación</v>
          </cell>
        </row>
        <row r="219">
          <cell r="B219" t="str">
            <v>ITEM No.</v>
          </cell>
          <cell r="C219" t="str">
            <v>Concepto</v>
          </cell>
          <cell r="D219" t="str">
            <v>Unidad</v>
          </cell>
          <cell r="E219" t="str">
            <v>Costo Directo</v>
          </cell>
          <cell r="G219" t="str">
            <v>H y E</v>
          </cell>
          <cell r="H219" t="str">
            <v>Materiales</v>
          </cell>
          <cell r="I219" t="str">
            <v>Mano de Obra</v>
          </cell>
          <cell r="J219" t="str">
            <v>Otros</v>
          </cell>
        </row>
        <row r="220">
          <cell r="B220" t="str">
            <v>10.1.</v>
          </cell>
          <cell r="C220" t="str">
            <v xml:space="preserve">Suministro, transporte e instalación Codo HD EL X EL 90° Ø 4"  </v>
          </cell>
          <cell r="D220" t="str">
            <v>UN</v>
          </cell>
          <cell r="E220">
            <v>261723.91112</v>
          </cell>
          <cell r="G220">
            <v>7153</v>
          </cell>
          <cell r="H220">
            <v>180160</v>
          </cell>
          <cell r="I220">
            <v>71526</v>
          </cell>
          <cell r="J220">
            <v>2884.9111200000002</v>
          </cell>
        </row>
        <row r="221">
          <cell r="C221" t="str">
            <v>Descripción</v>
          </cell>
          <cell r="D221" t="str">
            <v>Unidad</v>
          </cell>
          <cell r="E221" t="str">
            <v>Costo. Unitario</v>
          </cell>
          <cell r="F221" t="str">
            <v>Cantidad</v>
          </cell>
          <cell r="G221" t="str">
            <v>H y E</v>
          </cell>
          <cell r="H221" t="str">
            <v>Materiales</v>
          </cell>
          <cell r="I221" t="str">
            <v>Mano de Obra</v>
          </cell>
          <cell r="J221" t="str">
            <v>Otros</v>
          </cell>
        </row>
        <row r="222">
          <cell r="B222" t="str">
            <v>CO-21</v>
          </cell>
          <cell r="C222" t="str">
            <v>Codo HD Junta Hidráulica 4" x 90º</v>
          </cell>
          <cell r="D222" t="str">
            <v>Un</v>
          </cell>
          <cell r="E222">
            <v>157824.7164</v>
          </cell>
          <cell r="F222">
            <v>1</v>
          </cell>
          <cell r="G222">
            <v>0</v>
          </cell>
          <cell r="H222">
            <v>157825</v>
          </cell>
          <cell r="I222">
            <v>0</v>
          </cell>
          <cell r="J222">
            <v>0</v>
          </cell>
        </row>
        <row r="223">
          <cell r="B223" t="str">
            <v>MO-8</v>
          </cell>
          <cell r="C223" t="str">
            <v>Cuadrilla tipo VIII - Instalación Tubería, Accesorios de Acueducto y Alcantarillado</v>
          </cell>
          <cell r="D223" t="str">
            <v>Hr</v>
          </cell>
          <cell r="E223">
            <v>23842</v>
          </cell>
          <cell r="F223">
            <v>3</v>
          </cell>
          <cell r="G223">
            <v>0</v>
          </cell>
          <cell r="H223">
            <v>0</v>
          </cell>
          <cell r="I223">
            <v>71526</v>
          </cell>
          <cell r="J223">
            <v>0</v>
          </cell>
        </row>
        <row r="224">
          <cell r="B224" t="str">
            <v>AC-1</v>
          </cell>
          <cell r="C224" t="str">
            <v>Limpiador Removedor 1/4 760gr</v>
          </cell>
          <cell r="D224" t="str">
            <v>Un</v>
          </cell>
          <cell r="E224">
            <v>32477.705910000001</v>
          </cell>
          <cell r="F224">
            <v>0.1</v>
          </cell>
          <cell r="G224">
            <v>0</v>
          </cell>
          <cell r="H224">
            <v>3248</v>
          </cell>
          <cell r="I224">
            <v>0</v>
          </cell>
          <cell r="J224">
            <v>0</v>
          </cell>
        </row>
        <row r="225">
          <cell r="B225" t="str">
            <v>APB-16</v>
          </cell>
          <cell r="C225" t="str">
            <v>Lubricante para Tubería  PVC  (Tarro de 4 Kg)</v>
          </cell>
          <cell r="D225" t="str">
            <v>Kg</v>
          </cell>
          <cell r="E225">
            <v>127243.86597</v>
          </cell>
          <cell r="F225">
            <v>0.15</v>
          </cell>
          <cell r="G225">
            <v>0</v>
          </cell>
          <cell r="H225">
            <v>19087</v>
          </cell>
          <cell r="I225">
            <v>0</v>
          </cell>
          <cell r="J225">
            <v>0</v>
          </cell>
        </row>
        <row r="226">
          <cell r="B226" t="str">
            <v>AV-1</v>
          </cell>
          <cell r="C226" t="str">
            <v>Transporte en Camioneta hasta 1.5 Toneladas</v>
          </cell>
          <cell r="D226" t="str">
            <v>Día</v>
          </cell>
          <cell r="E226">
            <v>144245.55600000001</v>
          </cell>
          <cell r="F226">
            <v>0.02</v>
          </cell>
          <cell r="G226">
            <v>0</v>
          </cell>
          <cell r="H226">
            <v>0</v>
          </cell>
          <cell r="I226">
            <v>0</v>
          </cell>
          <cell r="J226">
            <v>2884.9111200000002</v>
          </cell>
        </row>
        <row r="227">
          <cell r="B227" t="str">
            <v>HM-1</v>
          </cell>
          <cell r="C227" t="str">
            <v>Herramienta Menor General</v>
          </cell>
          <cell r="D227" t="str">
            <v>%</v>
          </cell>
          <cell r="E227">
            <v>71526</v>
          </cell>
          <cell r="F227">
            <v>0.1</v>
          </cell>
          <cell r="G227">
            <v>7153</v>
          </cell>
          <cell r="H227">
            <v>0</v>
          </cell>
          <cell r="I227">
            <v>0</v>
          </cell>
          <cell r="J227">
            <v>0</v>
          </cell>
        </row>
        <row r="230">
          <cell r="B230" t="str">
            <v>ITEM No.</v>
          </cell>
          <cell r="C230" t="str">
            <v>Concepto</v>
          </cell>
          <cell r="D230" t="str">
            <v>Unidad</v>
          </cell>
          <cell r="E230" t="str">
            <v>Costo Directo</v>
          </cell>
          <cell r="G230" t="str">
            <v>H y E</v>
          </cell>
          <cell r="H230" t="str">
            <v>Materiales</v>
          </cell>
          <cell r="I230" t="str">
            <v>Mano de Obra</v>
          </cell>
          <cell r="J230" t="str">
            <v>Otros</v>
          </cell>
        </row>
        <row r="231">
          <cell r="B231" t="str">
            <v>10.2.</v>
          </cell>
          <cell r="C231" t="str">
            <v xml:space="preserve">Suministro, transporte e instalación Pasamuros  Ø 4" y FLAP Acrílico° Ø 4"  </v>
          </cell>
          <cell r="D231" t="str">
            <v>UN</v>
          </cell>
          <cell r="E231">
            <v>226109.91112</v>
          </cell>
          <cell r="G231">
            <v>6437</v>
          </cell>
          <cell r="H231">
            <v>152415</v>
          </cell>
          <cell r="I231">
            <v>64373</v>
          </cell>
          <cell r="J231">
            <v>2884.9111200000002</v>
          </cell>
        </row>
        <row r="232">
          <cell r="C232" t="str">
            <v>Descripción</v>
          </cell>
          <cell r="D232" t="str">
            <v>Unidad</v>
          </cell>
          <cell r="E232" t="str">
            <v>Costo. Unitario</v>
          </cell>
          <cell r="F232" t="str">
            <v>Cantidad</v>
          </cell>
          <cell r="G232" t="str">
            <v>H y E</v>
          </cell>
          <cell r="H232" t="str">
            <v>Materiales</v>
          </cell>
          <cell r="I232" t="str">
            <v>Mano de Obra</v>
          </cell>
          <cell r="J232" t="str">
            <v>Otros</v>
          </cell>
        </row>
        <row r="233">
          <cell r="B233" t="str">
            <v>PF-1</v>
          </cell>
          <cell r="C233" t="str">
            <v>Pasamuro y flap acrílico L=0.3 m</v>
          </cell>
          <cell r="D233" t="str">
            <v>Un</v>
          </cell>
          <cell r="E233">
            <v>152415</v>
          </cell>
          <cell r="F233">
            <v>1</v>
          </cell>
          <cell r="G233">
            <v>0</v>
          </cell>
          <cell r="H233">
            <v>152415</v>
          </cell>
          <cell r="I233">
            <v>0</v>
          </cell>
          <cell r="J233">
            <v>0</v>
          </cell>
        </row>
        <row r="234">
          <cell r="B234" t="str">
            <v>MO-8</v>
          </cell>
          <cell r="C234" t="str">
            <v>Cuadrilla tipo VIII - Instalación Tubería, Accesorios de Acueducto y Alcantarillado</v>
          </cell>
          <cell r="D234" t="str">
            <v>Hr</v>
          </cell>
          <cell r="E234">
            <v>23842</v>
          </cell>
          <cell r="F234">
            <v>2.7</v>
          </cell>
          <cell r="G234">
            <v>0</v>
          </cell>
          <cell r="H234">
            <v>0</v>
          </cell>
          <cell r="I234">
            <v>64373</v>
          </cell>
          <cell r="J234">
            <v>0</v>
          </cell>
        </row>
        <row r="235">
          <cell r="B235" t="str">
            <v>HM-1</v>
          </cell>
          <cell r="C235" t="str">
            <v>Herramienta Menor General</v>
          </cell>
          <cell r="D235" t="str">
            <v>%</v>
          </cell>
          <cell r="E235">
            <v>64373</v>
          </cell>
          <cell r="F235">
            <v>0.1</v>
          </cell>
          <cell r="G235">
            <v>6437</v>
          </cell>
          <cell r="H235">
            <v>0</v>
          </cell>
          <cell r="I235">
            <v>0</v>
          </cell>
          <cell r="J235">
            <v>0</v>
          </cell>
        </row>
        <row r="236">
          <cell r="B236" t="str">
            <v>AV-1</v>
          </cell>
          <cell r="C236" t="str">
            <v>Transporte en Camioneta hasta 1.5 Toneladas</v>
          </cell>
          <cell r="D236" t="str">
            <v>Día</v>
          </cell>
          <cell r="E236">
            <v>144245.55600000001</v>
          </cell>
          <cell r="F236">
            <v>0.02</v>
          </cell>
          <cell r="G236">
            <v>0</v>
          </cell>
          <cell r="H236">
            <v>0</v>
          </cell>
          <cell r="I236">
            <v>0</v>
          </cell>
          <cell r="J236">
            <v>2884.9111200000002</v>
          </cell>
        </row>
        <row r="239">
          <cell r="B239" t="str">
            <v>ITEM No.</v>
          </cell>
          <cell r="C239" t="str">
            <v>Concepto</v>
          </cell>
          <cell r="D239" t="str">
            <v>Unidad</v>
          </cell>
          <cell r="E239" t="str">
            <v>Costo Directo</v>
          </cell>
          <cell r="G239" t="str">
            <v>H y E</v>
          </cell>
          <cell r="H239" t="str">
            <v>Materiales</v>
          </cell>
          <cell r="I239" t="str">
            <v>Mano de Obra</v>
          </cell>
          <cell r="J239" t="str">
            <v>Otros</v>
          </cell>
        </row>
        <row r="240">
          <cell r="B240" t="str">
            <v>10.3.</v>
          </cell>
          <cell r="C240" t="str">
            <v>Suministro, transporte e instalación Pasamuro  HD Ø 4" EL x El ; Z= 400 mm  L= 700 mm (Lavado de floculadores) (Incluye transporte hasta la vereda Hojas Anchas del municipio de Supía)</v>
          </cell>
          <cell r="D240" t="str">
            <v>UN</v>
          </cell>
          <cell r="E240">
            <v>505057.91112</v>
          </cell>
          <cell r="G240">
            <v>5484</v>
          </cell>
          <cell r="H240">
            <v>441852</v>
          </cell>
          <cell r="I240">
            <v>54837</v>
          </cell>
          <cell r="J240">
            <v>2884.9111200000002</v>
          </cell>
        </row>
        <row r="241">
          <cell r="B241" t="str">
            <v>Código</v>
          </cell>
          <cell r="C241" t="str">
            <v>Descripción</v>
          </cell>
          <cell r="D241" t="str">
            <v>Unidad</v>
          </cell>
          <cell r="E241" t="str">
            <v>Costo. Unitario</v>
          </cell>
          <cell r="F241" t="str">
            <v>Cantidad</v>
          </cell>
          <cell r="G241" t="str">
            <v>H y E</v>
          </cell>
          <cell r="H241" t="str">
            <v>Materiales</v>
          </cell>
          <cell r="I241" t="str">
            <v>Mano de Obra</v>
          </cell>
          <cell r="J241" t="str">
            <v>Otros</v>
          </cell>
        </row>
        <row r="242">
          <cell r="B242" t="str">
            <v>PAS-1</v>
          </cell>
          <cell r="C242" t="str">
            <v>Pasamuro Ø 4" EL x EL; Z= 0.4m  L= 0.7m</v>
          </cell>
          <cell r="D242" t="str">
            <v>Un</v>
          </cell>
          <cell r="E242">
            <v>425880</v>
          </cell>
          <cell r="F242">
            <v>1</v>
          </cell>
          <cell r="G242">
            <v>0</v>
          </cell>
          <cell r="H242">
            <v>425880</v>
          </cell>
          <cell r="I242">
            <v>0</v>
          </cell>
          <cell r="J242">
            <v>0</v>
          </cell>
        </row>
        <row r="243">
          <cell r="B243" t="str">
            <v>AC-1</v>
          </cell>
          <cell r="C243" t="str">
            <v>Limpiador Removedor 1/4 760gr</v>
          </cell>
          <cell r="D243" t="str">
            <v>Un</v>
          </cell>
          <cell r="E243">
            <v>32477.705910000001</v>
          </cell>
          <cell r="F243">
            <v>0.1</v>
          </cell>
          <cell r="G243">
            <v>0</v>
          </cell>
          <cell r="H243">
            <v>3248</v>
          </cell>
          <cell r="I243">
            <v>0</v>
          </cell>
          <cell r="J243">
            <v>0</v>
          </cell>
        </row>
        <row r="244">
          <cell r="B244" t="str">
            <v>APB-16</v>
          </cell>
          <cell r="C244" t="str">
            <v>Lubricante para Tubería  PVC  (Tarro de 4 Kg)</v>
          </cell>
          <cell r="D244" t="str">
            <v>Kg</v>
          </cell>
          <cell r="E244">
            <v>127243.86597</v>
          </cell>
          <cell r="F244">
            <v>0.1</v>
          </cell>
          <cell r="G244">
            <v>0</v>
          </cell>
          <cell r="H244">
            <v>12724</v>
          </cell>
          <cell r="I244">
            <v>0</v>
          </cell>
          <cell r="J244">
            <v>0</v>
          </cell>
        </row>
        <row r="245">
          <cell r="B245" t="str">
            <v>MO-8</v>
          </cell>
          <cell r="C245" t="str">
            <v>Cuadrilla tipo VIII - Instalación Tubería, Accesorios de Acueducto y Alcantarillado</v>
          </cell>
          <cell r="D245" t="str">
            <v>Hr</v>
          </cell>
          <cell r="E245">
            <v>23842</v>
          </cell>
          <cell r="F245">
            <v>2.2999999999999998</v>
          </cell>
          <cell r="G245">
            <v>0</v>
          </cell>
          <cell r="H245">
            <v>0</v>
          </cell>
          <cell r="I245">
            <v>54837</v>
          </cell>
          <cell r="J245">
            <v>0</v>
          </cell>
        </row>
        <row r="246">
          <cell r="B246" t="str">
            <v>AV-1</v>
          </cell>
          <cell r="C246" t="str">
            <v>Transporte en Camioneta hasta 1.5 Toneladas</v>
          </cell>
          <cell r="D246" t="str">
            <v>Día</v>
          </cell>
          <cell r="E246">
            <v>144245.55600000001</v>
          </cell>
          <cell r="F246">
            <v>0.02</v>
          </cell>
          <cell r="G246">
            <v>0</v>
          </cell>
          <cell r="H246">
            <v>0</v>
          </cell>
          <cell r="I246">
            <v>0</v>
          </cell>
          <cell r="J246">
            <v>2884.9111200000002</v>
          </cell>
        </row>
        <row r="247">
          <cell r="B247" t="str">
            <v>HM-1</v>
          </cell>
          <cell r="C247" t="str">
            <v>Herramienta Menor General</v>
          </cell>
          <cell r="D247" t="str">
            <v>%</v>
          </cell>
          <cell r="E247">
            <v>54837</v>
          </cell>
          <cell r="F247">
            <v>0.1</v>
          </cell>
          <cell r="G247">
            <v>5484</v>
          </cell>
          <cell r="H247">
            <v>0</v>
          </cell>
          <cell r="I247">
            <v>0</v>
          </cell>
          <cell r="J247">
            <v>0</v>
          </cell>
        </row>
        <row r="250">
          <cell r="B250" t="str">
            <v>ITEM No.</v>
          </cell>
          <cell r="C250" t="str">
            <v>Concepto</v>
          </cell>
          <cell r="D250" t="str">
            <v>Unidad</v>
          </cell>
          <cell r="E250" t="str">
            <v>Costo Directo</v>
          </cell>
          <cell r="G250" t="str">
            <v>H y E</v>
          </cell>
          <cell r="H250" t="str">
            <v>Materiales</v>
          </cell>
          <cell r="I250" t="str">
            <v>Mano de Obra</v>
          </cell>
          <cell r="J250" t="str">
            <v>Otros</v>
          </cell>
        </row>
        <row r="251">
          <cell r="B251" t="str">
            <v>10.4.</v>
          </cell>
          <cell r="C251" t="str">
            <v>Suministro, transporte e instalación Pasamuro  HD Ø 4" EL x B; Z= 400 mm  L= 700 mm Incluye tornillos y empaque (Lavado de floculadores) (Incluye transporte hasta la vereda Hojas Anchas del municipio de Supía)</v>
          </cell>
          <cell r="D251" t="str">
            <v>UN</v>
          </cell>
          <cell r="E251">
            <v>648280.91111999995</v>
          </cell>
          <cell r="G251">
            <v>8345</v>
          </cell>
          <cell r="H251">
            <v>500500</v>
          </cell>
          <cell r="I251">
            <v>83447</v>
          </cell>
          <cell r="J251">
            <v>55988.911119999997</v>
          </cell>
        </row>
        <row r="252">
          <cell r="B252" t="str">
            <v>Código</v>
          </cell>
          <cell r="C252" t="str">
            <v>Descripción</v>
          </cell>
          <cell r="D252" t="str">
            <v>Unidad</v>
          </cell>
          <cell r="E252" t="str">
            <v>Costo. Unitario</v>
          </cell>
          <cell r="F252" t="str">
            <v>Cantidad</v>
          </cell>
          <cell r="G252" t="str">
            <v>H y E</v>
          </cell>
          <cell r="H252" t="str">
            <v>Materiales</v>
          </cell>
          <cell r="I252" t="str">
            <v>Mano de Obra</v>
          </cell>
          <cell r="J252" t="str">
            <v>Otros</v>
          </cell>
        </row>
        <row r="253">
          <cell r="B253" t="str">
            <v>PAS-1-1</v>
          </cell>
          <cell r="C253" t="str">
            <v>Pasamuro Ø 4" EL x B; Z= 0.4m  L= 0.7m</v>
          </cell>
          <cell r="D253" t="str">
            <v>Un</v>
          </cell>
          <cell r="E253">
            <v>500500.00000000006</v>
          </cell>
          <cell r="F253">
            <v>1</v>
          </cell>
          <cell r="G253">
            <v>0</v>
          </cell>
          <cell r="H253">
            <v>500500</v>
          </cell>
          <cell r="I253">
            <v>0</v>
          </cell>
          <cell r="J253">
            <v>0</v>
          </cell>
        </row>
        <row r="254">
          <cell r="B254" t="str">
            <v>TOR-3</v>
          </cell>
          <cell r="C254" t="str">
            <v>Juego Tornillería - Empaque  4" Br 10 Cl 125 Delta Mks</v>
          </cell>
          <cell r="D254" t="str">
            <v>Un</v>
          </cell>
          <cell r="E254">
            <v>106207.5</v>
          </cell>
          <cell r="F254">
            <v>0.5</v>
          </cell>
          <cell r="G254">
            <v>0</v>
          </cell>
          <cell r="H254">
            <v>0</v>
          </cell>
          <cell r="I254">
            <v>0</v>
          </cell>
          <cell r="J254">
            <v>53104</v>
          </cell>
        </row>
        <row r="255">
          <cell r="B255" t="str">
            <v>MO-8</v>
          </cell>
          <cell r="C255" t="str">
            <v>Cuadrilla tipo VIII - Instalación Tubería, Accesorios de Acueducto y Alcantarillado</v>
          </cell>
          <cell r="D255" t="str">
            <v>Hr</v>
          </cell>
          <cell r="E255">
            <v>23842</v>
          </cell>
          <cell r="F255">
            <v>3.5</v>
          </cell>
          <cell r="G255">
            <v>0</v>
          </cell>
          <cell r="H255">
            <v>0</v>
          </cell>
          <cell r="I255">
            <v>83447</v>
          </cell>
          <cell r="J255">
            <v>0</v>
          </cell>
        </row>
        <row r="256">
          <cell r="B256" t="str">
            <v>HM-1</v>
          </cell>
          <cell r="C256" t="str">
            <v>Herramienta Menor General</v>
          </cell>
          <cell r="D256" t="str">
            <v>%</v>
          </cell>
          <cell r="E256">
            <v>83447</v>
          </cell>
          <cell r="F256">
            <v>0.1</v>
          </cell>
          <cell r="G256">
            <v>8345</v>
          </cell>
          <cell r="H256">
            <v>0</v>
          </cell>
          <cell r="I256">
            <v>0</v>
          </cell>
          <cell r="J256">
            <v>0</v>
          </cell>
        </row>
        <row r="257">
          <cell r="B257" t="str">
            <v>AV-1</v>
          </cell>
          <cell r="C257" t="str">
            <v>Transporte en Camioneta hasta 1.5 Toneladas</v>
          </cell>
          <cell r="D257" t="str">
            <v>Día</v>
          </cell>
          <cell r="E257">
            <v>144245.55600000001</v>
          </cell>
          <cell r="F257">
            <v>0.02</v>
          </cell>
          <cell r="G257">
            <v>0</v>
          </cell>
          <cell r="H257">
            <v>0</v>
          </cell>
          <cell r="I257">
            <v>0</v>
          </cell>
          <cell r="J257">
            <v>2884.9111200000002</v>
          </cell>
        </row>
        <row r="260">
          <cell r="B260" t="str">
            <v>ITEM No.</v>
          </cell>
          <cell r="C260" t="str">
            <v>Concepto</v>
          </cell>
          <cell r="D260" t="str">
            <v>Unidad</v>
          </cell>
          <cell r="E260" t="str">
            <v>Costo Directo</v>
          </cell>
          <cell r="G260" t="str">
            <v>H y E</v>
          </cell>
          <cell r="H260" t="str">
            <v>Materiales</v>
          </cell>
          <cell r="I260" t="str">
            <v>Mano de Obra</v>
          </cell>
          <cell r="J260" t="str">
            <v>Otros</v>
          </cell>
        </row>
        <row r="261">
          <cell r="B261" t="str">
            <v>10.5.</v>
          </cell>
          <cell r="C261" t="str">
            <v>Suministro, transporte e instalación Compuerta liviana de 0.5m de ancho por 0.35m alto de alto, de marco de 0.050m. Espesor aproximado 10.5mm fabricada totalmente en poliester reforzado con fibra de vidrio con empaquetadura perimetral en Buna "N". (Incluye transporte hasta la vereda Hojas Anchas del municipio de Supía)</v>
          </cell>
          <cell r="D261" t="str">
            <v>UN</v>
          </cell>
          <cell r="E261">
            <v>873159.91111999995</v>
          </cell>
          <cell r="G261">
            <v>19074</v>
          </cell>
          <cell r="H261">
            <v>660465</v>
          </cell>
          <cell r="I261">
            <v>190736</v>
          </cell>
          <cell r="J261">
            <v>2884.9111200000002</v>
          </cell>
        </row>
        <row r="262">
          <cell r="B262" t="str">
            <v>Código</v>
          </cell>
          <cell r="C262" t="str">
            <v>Descripción</v>
          </cell>
          <cell r="D262" t="str">
            <v>Unidad</v>
          </cell>
          <cell r="E262" t="str">
            <v>Costo. Unitario</v>
          </cell>
          <cell r="F262" t="str">
            <v>Cantidad</v>
          </cell>
          <cell r="G262" t="str">
            <v>H y E</v>
          </cell>
          <cell r="H262" t="str">
            <v>Materiales</v>
          </cell>
          <cell r="I262" t="str">
            <v>Mano de Obra</v>
          </cell>
          <cell r="J262" t="str">
            <v>Otros</v>
          </cell>
        </row>
        <row r="263">
          <cell r="B263" t="str">
            <v>PRFV-3</v>
          </cell>
          <cell r="C263" t="str">
            <v>Compuerta PRFV tipo guillotina 0.5 m de ancho por 0.35 m de alto</v>
          </cell>
          <cell r="D263" t="str">
            <v>Un</v>
          </cell>
          <cell r="E263">
            <v>660465</v>
          </cell>
          <cell r="F263">
            <v>1</v>
          </cell>
          <cell r="G263">
            <v>0</v>
          </cell>
          <cell r="H263">
            <v>660465</v>
          </cell>
          <cell r="I263">
            <v>0</v>
          </cell>
        </row>
        <row r="264">
          <cell r="B264" t="str">
            <v>MO-8</v>
          </cell>
          <cell r="C264" t="str">
            <v>Cuadrilla tipo VIII - Instalación Tubería, Accesorios de Acueducto y Alcantarillado</v>
          </cell>
          <cell r="D264" t="str">
            <v>Hr</v>
          </cell>
          <cell r="E264">
            <v>23842</v>
          </cell>
          <cell r="F264">
            <v>8</v>
          </cell>
          <cell r="G264">
            <v>0</v>
          </cell>
          <cell r="H264">
            <v>0</v>
          </cell>
          <cell r="I264">
            <v>190736</v>
          </cell>
        </row>
        <row r="265">
          <cell r="B265" t="str">
            <v>HM-1</v>
          </cell>
          <cell r="C265" t="str">
            <v>Herramienta Menor General</v>
          </cell>
          <cell r="D265" t="str">
            <v>%</v>
          </cell>
          <cell r="E265">
            <v>190736</v>
          </cell>
          <cell r="F265">
            <v>0.1</v>
          </cell>
          <cell r="G265">
            <v>19074</v>
          </cell>
          <cell r="H265">
            <v>0</v>
          </cell>
          <cell r="I265">
            <v>0</v>
          </cell>
          <cell r="J265">
            <v>0</v>
          </cell>
        </row>
        <row r="266">
          <cell r="B266" t="str">
            <v>AV-1</v>
          </cell>
          <cell r="C266" t="str">
            <v>Transporte en Camioneta hasta 1.5 Toneladas</v>
          </cell>
          <cell r="D266" t="str">
            <v>Día</v>
          </cell>
          <cell r="E266">
            <v>144245.55600000001</v>
          </cell>
          <cell r="F266">
            <v>0.02</v>
          </cell>
          <cell r="G266">
            <v>0</v>
          </cell>
          <cell r="H266">
            <v>0</v>
          </cell>
          <cell r="I266">
            <v>0</v>
          </cell>
          <cell r="J266">
            <v>2884.9111200000002</v>
          </cell>
        </row>
        <row r="269">
          <cell r="B269" t="str">
            <v>ITEM No.</v>
          </cell>
          <cell r="C269" t="str">
            <v>Concepto</v>
          </cell>
          <cell r="D269" t="str">
            <v>Unidad</v>
          </cell>
          <cell r="E269" t="str">
            <v>Costo Directo</v>
          </cell>
          <cell r="G269" t="str">
            <v>H y E</v>
          </cell>
          <cell r="H269" t="str">
            <v>Materiales</v>
          </cell>
          <cell r="I269" t="str">
            <v>Mano de Obra</v>
          </cell>
          <cell r="J269" t="str">
            <v>Otros</v>
          </cell>
        </row>
        <row r="270">
          <cell r="B270" t="str">
            <v>10.6.</v>
          </cell>
          <cell r="C270" t="str">
            <v>Suministro, transporte e instalación Válvula de compuerta elástica de bridas 4"(ANSI). Cuerpo de Hierro, incluye tornillería y empaques (Lavado floculadores) (Incluye transporte hasta la vereda Hojas Anchas del municipio de Supía)</v>
          </cell>
          <cell r="D270" t="str">
            <v>UN</v>
          </cell>
          <cell r="E270">
            <v>1824076.9111200001</v>
          </cell>
          <cell r="G270">
            <v>11206</v>
          </cell>
          <cell r="H270">
            <v>1697929</v>
          </cell>
          <cell r="I270">
            <v>112057</v>
          </cell>
          <cell r="J270">
            <v>2884.9111200000002</v>
          </cell>
        </row>
        <row r="271">
          <cell r="B271" t="str">
            <v>Código</v>
          </cell>
          <cell r="C271" t="str">
            <v>Descripción</v>
          </cell>
          <cell r="D271" t="str">
            <v>Unidad</v>
          </cell>
          <cell r="E271" t="str">
            <v>Costo. Unitario</v>
          </cell>
          <cell r="F271" t="str">
            <v>Cantidad</v>
          </cell>
          <cell r="G271" t="str">
            <v>H y E</v>
          </cell>
          <cell r="H271" t="str">
            <v>Materiales</v>
          </cell>
          <cell r="I271" t="str">
            <v>Mano de Obra</v>
          </cell>
          <cell r="J271" t="str">
            <v>Otros</v>
          </cell>
        </row>
        <row r="272">
          <cell r="B272" t="str">
            <v>AC-59</v>
          </cell>
          <cell r="C272" t="str">
            <v>Válvula de compuerta elástica con vástago ascendente de bridas 4"</v>
          </cell>
          <cell r="D272" t="str">
            <v>Un</v>
          </cell>
          <cell r="E272">
            <v>1591720.65</v>
          </cell>
          <cell r="F272">
            <v>1</v>
          </cell>
          <cell r="G272">
            <v>0</v>
          </cell>
          <cell r="H272">
            <v>1591721</v>
          </cell>
          <cell r="I272">
            <v>0</v>
          </cell>
          <cell r="J272">
            <v>0</v>
          </cell>
        </row>
        <row r="273">
          <cell r="B273" t="str">
            <v>MO-8</v>
          </cell>
          <cell r="C273" t="str">
            <v>Cuadrilla tipo VIII - Instalación Tubería, Accesorios de Acueducto y Alcantarillado</v>
          </cell>
          <cell r="D273" t="str">
            <v>Hr</v>
          </cell>
          <cell r="E273">
            <v>23842</v>
          </cell>
          <cell r="F273">
            <v>4.7</v>
          </cell>
          <cell r="G273">
            <v>0</v>
          </cell>
          <cell r="H273">
            <v>0</v>
          </cell>
          <cell r="I273">
            <v>112057</v>
          </cell>
          <cell r="J273">
            <v>0</v>
          </cell>
        </row>
        <row r="274">
          <cell r="B274" t="str">
            <v>TOR-3</v>
          </cell>
          <cell r="C274" t="str">
            <v>Juego Tornillería - Empaque  4" Br 10 Cl 125 Delta Mks</v>
          </cell>
          <cell r="D274" t="str">
            <v>Un</v>
          </cell>
          <cell r="E274">
            <v>106207.5</v>
          </cell>
          <cell r="F274">
            <v>1</v>
          </cell>
          <cell r="G274">
            <v>0</v>
          </cell>
          <cell r="H274">
            <v>106208</v>
          </cell>
          <cell r="I274">
            <v>0</v>
          </cell>
          <cell r="J274">
            <v>0</v>
          </cell>
        </row>
        <row r="275">
          <cell r="B275" t="str">
            <v>HM-1</v>
          </cell>
          <cell r="C275" t="str">
            <v>Herramienta Menor General</v>
          </cell>
          <cell r="D275" t="str">
            <v>%</v>
          </cell>
          <cell r="E275">
            <v>112057</v>
          </cell>
          <cell r="F275">
            <v>0.1</v>
          </cell>
          <cell r="G275">
            <v>11206</v>
          </cell>
          <cell r="H275">
            <v>0</v>
          </cell>
          <cell r="I275">
            <v>0</v>
          </cell>
          <cell r="J275">
            <v>0</v>
          </cell>
        </row>
        <row r="276">
          <cell r="B276" t="str">
            <v>AV-1</v>
          </cell>
          <cell r="C276" t="str">
            <v>Transporte en Camioneta hasta 1.5 Toneladas</v>
          </cell>
          <cell r="D276" t="str">
            <v>Día</v>
          </cell>
          <cell r="E276">
            <v>144245.55600000001</v>
          </cell>
          <cell r="F276">
            <v>0.02</v>
          </cell>
          <cell r="G276">
            <v>0</v>
          </cell>
          <cell r="H276">
            <v>0</v>
          </cell>
          <cell r="I276">
            <v>0</v>
          </cell>
          <cell r="J276">
            <v>2884.9111200000002</v>
          </cell>
        </row>
        <row r="279">
          <cell r="B279" t="str">
            <v>CAPITULO III: SEDIMENTACIÓN</v>
          </cell>
        </row>
        <row r="280">
          <cell r="B280" t="str">
            <v>11. Instalación accesorios sedimentación</v>
          </cell>
        </row>
        <row r="283">
          <cell r="B283" t="str">
            <v>ITEM No.</v>
          </cell>
          <cell r="C283" t="str">
            <v>Concepto</v>
          </cell>
          <cell r="D283" t="str">
            <v>Unidad</v>
          </cell>
          <cell r="E283" t="str">
            <v>Costo Directo</v>
          </cell>
          <cell r="G283" t="str">
            <v>H y E</v>
          </cell>
          <cell r="H283" t="str">
            <v>Materiales</v>
          </cell>
          <cell r="I283" t="str">
            <v>Mano de Obra</v>
          </cell>
          <cell r="J283" t="str">
            <v>Otros</v>
          </cell>
        </row>
        <row r="284">
          <cell r="B284" t="str">
            <v>11.1.</v>
          </cell>
          <cell r="C284" t="str">
            <v>Suministro, transporte e instalación Pasamuro  HD Ø 6" EL x B; Z= 400 mm  L= 500 mm Incluye tornillos y empaque (Purga sedimentador) (Incluye transporte hasta la vereda Hojas Anchas del municipio de Supía)</v>
          </cell>
          <cell r="D284" t="str">
            <v>UN</v>
          </cell>
          <cell r="E284">
            <v>935567.91111999995</v>
          </cell>
          <cell r="G284">
            <v>8345</v>
          </cell>
          <cell r="H284">
            <v>787787</v>
          </cell>
          <cell r="I284">
            <v>83447</v>
          </cell>
          <cell r="J284">
            <v>55988.911119999997</v>
          </cell>
        </row>
        <row r="285">
          <cell r="B285" t="str">
            <v>Código</v>
          </cell>
          <cell r="C285" t="str">
            <v>Descripción</v>
          </cell>
          <cell r="D285" t="str">
            <v>Unidad</v>
          </cell>
          <cell r="E285" t="str">
            <v>Costo. Unitario</v>
          </cell>
          <cell r="F285" t="str">
            <v>Cantidad</v>
          </cell>
          <cell r="G285" t="str">
            <v>H y E</v>
          </cell>
          <cell r="H285" t="str">
            <v>Materiales</v>
          </cell>
          <cell r="I285" t="str">
            <v>Mano de Obra</v>
          </cell>
          <cell r="J285" t="str">
            <v>Otros</v>
          </cell>
        </row>
        <row r="286">
          <cell r="B286" t="str">
            <v>PAS-2</v>
          </cell>
          <cell r="C286" t="str">
            <v>Pasamuro Ø 6" EL x EL; Z= 0.45m  L= 0.5m</v>
          </cell>
          <cell r="D286" t="str">
            <v>Un</v>
          </cell>
          <cell r="E286">
            <v>787787.00000000012</v>
          </cell>
          <cell r="F286">
            <v>1</v>
          </cell>
          <cell r="G286">
            <v>0</v>
          </cell>
          <cell r="H286">
            <v>787787</v>
          </cell>
          <cell r="I286">
            <v>0</v>
          </cell>
          <cell r="J286">
            <v>0</v>
          </cell>
        </row>
        <row r="287">
          <cell r="B287" t="str">
            <v>TOR-3</v>
          </cell>
          <cell r="C287" t="str">
            <v>Juego Tornillería - Empaque  4" Br 10 Cl 125 Delta Mks</v>
          </cell>
          <cell r="D287" t="str">
            <v>Un</v>
          </cell>
          <cell r="E287">
            <v>106207.5</v>
          </cell>
          <cell r="F287">
            <v>0.5</v>
          </cell>
          <cell r="G287">
            <v>0</v>
          </cell>
          <cell r="H287">
            <v>0</v>
          </cell>
          <cell r="I287">
            <v>0</v>
          </cell>
          <cell r="J287">
            <v>53104</v>
          </cell>
        </row>
        <row r="288">
          <cell r="B288" t="str">
            <v>MO-8</v>
          </cell>
          <cell r="C288" t="str">
            <v>Cuadrilla tipo VIII - Instalación Tubería, Accesorios de Acueducto y Alcantarillado</v>
          </cell>
          <cell r="D288" t="str">
            <v>Hr</v>
          </cell>
          <cell r="E288">
            <v>23842</v>
          </cell>
          <cell r="F288">
            <v>3.5</v>
          </cell>
          <cell r="G288">
            <v>0</v>
          </cell>
          <cell r="H288">
            <v>0</v>
          </cell>
          <cell r="I288">
            <v>83447</v>
          </cell>
          <cell r="J288">
            <v>0</v>
          </cell>
        </row>
        <row r="289">
          <cell r="B289" t="str">
            <v>HM-1</v>
          </cell>
          <cell r="C289" t="str">
            <v>Herramienta Menor General</v>
          </cell>
          <cell r="D289" t="str">
            <v>%</v>
          </cell>
          <cell r="E289">
            <v>83447</v>
          </cell>
          <cell r="F289">
            <v>0.1</v>
          </cell>
          <cell r="G289">
            <v>8345</v>
          </cell>
          <cell r="H289">
            <v>0</v>
          </cell>
          <cell r="I289">
            <v>0</v>
          </cell>
          <cell r="J289">
            <v>0</v>
          </cell>
        </row>
        <row r="290">
          <cell r="B290" t="str">
            <v>AV-1</v>
          </cell>
          <cell r="C290" t="str">
            <v>Transporte en Camioneta hasta 1.5 Toneladas</v>
          </cell>
          <cell r="D290" t="str">
            <v>Día</v>
          </cell>
          <cell r="E290">
            <v>144245.55600000001</v>
          </cell>
          <cell r="F290">
            <v>0.02</v>
          </cell>
          <cell r="G290">
            <v>0</v>
          </cell>
          <cell r="H290">
            <v>0</v>
          </cell>
          <cell r="I290">
            <v>0</v>
          </cell>
          <cell r="J290">
            <v>2884.9111200000002</v>
          </cell>
        </row>
        <row r="293">
          <cell r="B293" t="str">
            <v>ITEM No.</v>
          </cell>
          <cell r="C293" t="str">
            <v>Concepto</v>
          </cell>
          <cell r="D293" t="str">
            <v>Unidad</v>
          </cell>
          <cell r="E293" t="str">
            <v>Costo Directo</v>
          </cell>
          <cell r="G293" t="str">
            <v>H y E</v>
          </cell>
          <cell r="H293" t="str">
            <v>Materiales</v>
          </cell>
          <cell r="I293" t="str">
            <v>Mano de Obra</v>
          </cell>
          <cell r="J293" t="str">
            <v>Otros</v>
          </cell>
        </row>
        <row r="294">
          <cell r="B294" t="str">
            <v>11.2.</v>
          </cell>
          <cell r="C294" t="str">
            <v>Suministro, transporte e instalación Válvula Mariposa bridada 6". Cuerpo de Hierro N° 150 Disco-Acero Inoxidable rueda de manejo  incluye torre de manejo metalica y volante , extension Vastago 50mm metalico H=3.6 m. Incluye bridas, tornillos y empaques (Incluye transporte hasta la vereda Hojas Anchas del municipio de Supía)</v>
          </cell>
          <cell r="D294" t="str">
            <v>UN</v>
          </cell>
          <cell r="E294">
            <v>3417734.9111199998</v>
          </cell>
          <cell r="G294">
            <v>40531</v>
          </cell>
          <cell r="H294">
            <v>2915901</v>
          </cell>
          <cell r="I294">
            <v>405314</v>
          </cell>
          <cell r="J294">
            <v>55988.911119999997</v>
          </cell>
        </row>
        <row r="295">
          <cell r="B295" t="str">
            <v>Código</v>
          </cell>
          <cell r="C295" t="str">
            <v>Descripción</v>
          </cell>
          <cell r="D295" t="str">
            <v>Unidad</v>
          </cell>
          <cell r="E295" t="str">
            <v>Costo. Unitario</v>
          </cell>
          <cell r="F295" t="str">
            <v>Cantidad</v>
          </cell>
          <cell r="G295" t="str">
            <v>H y E</v>
          </cell>
          <cell r="H295" t="str">
            <v>Materiales</v>
          </cell>
          <cell r="I295" t="str">
            <v>Mano de Obra</v>
          </cell>
          <cell r="J295" t="str">
            <v>Otros</v>
          </cell>
        </row>
        <row r="296">
          <cell r="B296" t="str">
            <v>AC-41</v>
          </cell>
          <cell r="C296" t="str">
            <v>Válvula Mariposa Tipo Wafer 6". Cuerpo de Hierro N° 150 Disco-Acero Inoxidable mando de actuador mecánico manual</v>
          </cell>
          <cell r="D296" t="str">
            <v>Un</v>
          </cell>
          <cell r="E296">
            <v>990697.5</v>
          </cell>
          <cell r="F296">
            <v>1</v>
          </cell>
          <cell r="G296">
            <v>0</v>
          </cell>
          <cell r="H296">
            <v>990698</v>
          </cell>
          <cell r="I296">
            <v>0</v>
          </cell>
          <cell r="J296">
            <v>0</v>
          </cell>
        </row>
        <row r="297">
          <cell r="B297" t="str">
            <v>MO-8</v>
          </cell>
          <cell r="C297" t="str">
            <v>Cuadrilla tipo VIII - Instalación Tubería, Accesorios de Acueducto y Alcantarillado</v>
          </cell>
          <cell r="D297" t="str">
            <v>Hr</v>
          </cell>
          <cell r="E297">
            <v>23842</v>
          </cell>
          <cell r="F297">
            <v>17</v>
          </cell>
          <cell r="G297">
            <v>0</v>
          </cell>
          <cell r="H297">
            <v>0</v>
          </cell>
          <cell r="I297">
            <v>405314</v>
          </cell>
          <cell r="J297">
            <v>0</v>
          </cell>
        </row>
        <row r="298">
          <cell r="B298" t="str">
            <v>V-1</v>
          </cell>
          <cell r="C298" t="str">
            <v>Vástago metálico 1.5" en Acero Inoxidable</v>
          </cell>
          <cell r="D298" t="str">
            <v>ml</v>
          </cell>
          <cell r="E298">
            <v>273828.78899999999</v>
          </cell>
          <cell r="F298">
            <v>3.6</v>
          </cell>
          <cell r="G298">
            <v>0</v>
          </cell>
          <cell r="H298">
            <v>985784</v>
          </cell>
          <cell r="I298">
            <v>0</v>
          </cell>
          <cell r="J298">
            <v>0</v>
          </cell>
        </row>
        <row r="299">
          <cell r="B299" t="str">
            <v>V-2</v>
          </cell>
          <cell r="C299" t="str">
            <v>Columna de Maniobra en HD hmin=0.9m</v>
          </cell>
          <cell r="D299" t="str">
            <v>Un</v>
          </cell>
          <cell r="E299">
            <v>794803.58100000001</v>
          </cell>
          <cell r="F299">
            <v>1</v>
          </cell>
          <cell r="H299">
            <v>794804</v>
          </cell>
        </row>
        <row r="300">
          <cell r="B300" t="str">
            <v>V-3</v>
          </cell>
          <cell r="C300" t="str">
            <v>Rueda de Manejo</v>
          </cell>
          <cell r="D300" t="str">
            <v>Un</v>
          </cell>
          <cell r="E300">
            <v>144615.41639999999</v>
          </cell>
          <cell r="F300">
            <v>1</v>
          </cell>
          <cell r="G300">
            <v>0</v>
          </cell>
          <cell r="H300">
            <v>144615</v>
          </cell>
          <cell r="I300">
            <v>0</v>
          </cell>
          <cell r="J300">
            <v>0</v>
          </cell>
        </row>
        <row r="301">
          <cell r="B301" t="str">
            <v>HM-1</v>
          </cell>
          <cell r="C301" t="str">
            <v>Herramienta Menor General</v>
          </cell>
          <cell r="D301" t="str">
            <v>%</v>
          </cell>
          <cell r="E301">
            <v>405314</v>
          </cell>
          <cell r="F301">
            <v>0.1</v>
          </cell>
          <cell r="G301">
            <v>40531</v>
          </cell>
          <cell r="H301">
            <v>0</v>
          </cell>
          <cell r="I301">
            <v>0</v>
          </cell>
          <cell r="J301">
            <v>0</v>
          </cell>
        </row>
        <row r="302">
          <cell r="B302" t="str">
            <v>AV-1</v>
          </cell>
          <cell r="C302" t="str">
            <v>Transporte en Camioneta hasta 1.5 Toneladas</v>
          </cell>
          <cell r="D302" t="str">
            <v>Día</v>
          </cell>
          <cell r="E302">
            <v>144245.55600000001</v>
          </cell>
          <cell r="F302">
            <v>0.02</v>
          </cell>
          <cell r="G302">
            <v>0</v>
          </cell>
          <cell r="H302">
            <v>0</v>
          </cell>
          <cell r="I302">
            <v>0</v>
          </cell>
          <cell r="J302">
            <v>2884.9111200000002</v>
          </cell>
        </row>
        <row r="303">
          <cell r="B303" t="str">
            <v>TOR-3</v>
          </cell>
          <cell r="C303" t="str">
            <v>Juego Tornillería - Empaque  4" Br 10 Cl 125 Delta Mks</v>
          </cell>
          <cell r="D303" t="str">
            <v>Un</v>
          </cell>
          <cell r="E303">
            <v>106207.5</v>
          </cell>
          <cell r="F303">
            <v>0.5</v>
          </cell>
          <cell r="G303">
            <v>0</v>
          </cell>
          <cell r="H303">
            <v>0</v>
          </cell>
          <cell r="I303">
            <v>0</v>
          </cell>
          <cell r="J303">
            <v>53104</v>
          </cell>
        </row>
        <row r="305">
          <cell r="B305" t="str">
            <v>12. Instalaciones hidráulicas</v>
          </cell>
        </row>
        <row r="308">
          <cell r="B308" t="str">
            <v>ITEM No.</v>
          </cell>
          <cell r="C308" t="str">
            <v>Concepto</v>
          </cell>
          <cell r="D308" t="str">
            <v>Unidad</v>
          </cell>
          <cell r="E308" t="str">
            <v>Costo Directo</v>
          </cell>
          <cell r="G308" t="str">
            <v>H y E</v>
          </cell>
          <cell r="H308" t="str">
            <v>Materiales</v>
          </cell>
          <cell r="I308" t="str">
            <v>Mano de Obra</v>
          </cell>
          <cell r="J308" t="str">
            <v>Otros</v>
          </cell>
        </row>
        <row r="309">
          <cell r="B309" t="str">
            <v>12.1.</v>
          </cell>
          <cell r="C309" t="str">
            <v>Suministro, transporte e instalación de Módulos de sedimentación acelerada en material ABS de 0.6 m de largo Calibre 40, tipo colmena . (Incluye soporteria y transporte hasta la vereda Hojas Anchas del municipio de Supía)</v>
          </cell>
          <cell r="D309" t="str">
            <v>M2</v>
          </cell>
          <cell r="E309">
            <v>842611.91111999995</v>
          </cell>
          <cell r="G309">
            <v>103838</v>
          </cell>
          <cell r="H309">
            <v>688205</v>
          </cell>
          <cell r="I309">
            <v>47684</v>
          </cell>
          <cell r="J309">
            <v>2884.9111200000002</v>
          </cell>
        </row>
        <row r="310">
          <cell r="B310" t="str">
            <v>Código</v>
          </cell>
          <cell r="C310" t="str">
            <v>Descripción</v>
          </cell>
          <cell r="D310" t="str">
            <v>Unidad</v>
          </cell>
          <cell r="E310" t="str">
            <v>Costo. Unitario</v>
          </cell>
          <cell r="F310" t="str">
            <v>Cantidad</v>
          </cell>
          <cell r="G310" t="str">
            <v>H y E</v>
          </cell>
          <cell r="H310" t="str">
            <v>Materiales</v>
          </cell>
          <cell r="I310" t="str">
            <v>Mano de Obra</v>
          </cell>
          <cell r="J310" t="str">
            <v>Otros</v>
          </cell>
        </row>
        <row r="311">
          <cell r="B311" t="str">
            <v>SED-3</v>
          </cell>
          <cell r="C311" t="str">
            <v xml:space="preserve">Modulos de sedimentación acelera en material ABS de 0.6 m de largo Calibre 40 tipo colmena </v>
          </cell>
          <cell r="D311" t="str">
            <v>m2</v>
          </cell>
          <cell r="E311">
            <v>688204.53</v>
          </cell>
          <cell r="F311">
            <v>1</v>
          </cell>
          <cell r="H311">
            <v>688205</v>
          </cell>
          <cell r="I311">
            <v>0</v>
          </cell>
          <cell r="J311">
            <v>0</v>
          </cell>
        </row>
        <row r="312">
          <cell r="B312" t="str">
            <v>SED-2</v>
          </cell>
          <cell r="C312" t="str">
            <v>Perfiles en C de 4" para soportería de elementos de sedimentación acelerada</v>
          </cell>
          <cell r="D312" t="str">
            <v>m2</v>
          </cell>
          <cell r="E312">
            <v>99069.75</v>
          </cell>
          <cell r="F312">
            <v>1</v>
          </cell>
          <cell r="G312">
            <v>99070</v>
          </cell>
          <cell r="H312">
            <v>0</v>
          </cell>
          <cell r="I312">
            <v>0</v>
          </cell>
          <cell r="J312">
            <v>0</v>
          </cell>
        </row>
        <row r="313">
          <cell r="B313" t="str">
            <v>MO-8</v>
          </cell>
          <cell r="C313" t="str">
            <v>Cuadrilla tipo VIII - Instalación Tubería, Accesorios de Acueducto y Alcantarillado</v>
          </cell>
          <cell r="D313" t="str">
            <v>Hr</v>
          </cell>
          <cell r="E313">
            <v>23842</v>
          </cell>
          <cell r="F313">
            <v>2</v>
          </cell>
          <cell r="G313">
            <v>0</v>
          </cell>
          <cell r="H313">
            <v>0</v>
          </cell>
          <cell r="I313">
            <v>47684</v>
          </cell>
          <cell r="J313">
            <v>0</v>
          </cell>
        </row>
        <row r="314">
          <cell r="B314" t="str">
            <v>HM-1</v>
          </cell>
          <cell r="C314" t="str">
            <v>Herramienta Menor General</v>
          </cell>
          <cell r="D314" t="str">
            <v>%</v>
          </cell>
          <cell r="E314">
            <v>47684</v>
          </cell>
          <cell r="F314">
            <v>0.1</v>
          </cell>
          <cell r="G314">
            <v>4768</v>
          </cell>
          <cell r="H314">
            <v>0</v>
          </cell>
          <cell r="I314">
            <v>0</v>
          </cell>
          <cell r="J314">
            <v>0</v>
          </cell>
        </row>
        <row r="315">
          <cell r="B315" t="str">
            <v>AV-1</v>
          </cell>
          <cell r="C315" t="str">
            <v>Transporte en Camioneta hasta 1.5 Toneladas</v>
          </cell>
          <cell r="D315" t="str">
            <v>Día</v>
          </cell>
          <cell r="E315">
            <v>144245.55600000001</v>
          </cell>
          <cell r="F315">
            <v>0.02</v>
          </cell>
          <cell r="G315">
            <v>0</v>
          </cell>
          <cell r="H315">
            <v>0</v>
          </cell>
          <cell r="I315">
            <v>0</v>
          </cell>
          <cell r="J315">
            <v>2884.9111200000002</v>
          </cell>
        </row>
        <row r="318">
          <cell r="B318" t="str">
            <v>ITEM No.</v>
          </cell>
          <cell r="C318" t="str">
            <v>Concepto</v>
          </cell>
          <cell r="D318" t="str">
            <v>Unidad</v>
          </cell>
          <cell r="E318" t="str">
            <v>Costo Directo</v>
          </cell>
          <cell r="G318" t="str">
            <v>H y E</v>
          </cell>
          <cell r="H318" t="str">
            <v>Materiales</v>
          </cell>
          <cell r="I318" t="str">
            <v>Mano de Obra</v>
          </cell>
          <cell r="J318" t="str">
            <v>Otros</v>
          </cell>
        </row>
        <row r="319">
          <cell r="B319" t="str">
            <v>12.2.</v>
          </cell>
          <cell r="C319" t="str">
            <v>Suministro transporte e instalación de tubería de distribución de agua floculada, de PRFV 24" (100 PSI) y 5.50 de longitud con uniones, tapon PRFV extremo  y brida en el otro  con 13 orificios de diámetro 4",  y codo de bridas 24" x 90 (Sedimentador existente) (Incluye transporte hasta la vereda Hojas Anchas del municipio de Supía)</v>
          </cell>
          <cell r="D319" t="str">
            <v>Un</v>
          </cell>
          <cell r="E319">
            <v>10759149</v>
          </cell>
          <cell r="G319">
            <v>28610</v>
          </cell>
          <cell r="H319">
            <v>10444435</v>
          </cell>
          <cell r="I319">
            <v>286104</v>
          </cell>
          <cell r="J319">
            <v>0</v>
          </cell>
        </row>
        <row r="320">
          <cell r="B320" t="str">
            <v>Código</v>
          </cell>
          <cell r="C320" t="str">
            <v>Descripción</v>
          </cell>
          <cell r="D320" t="str">
            <v>Unidad</v>
          </cell>
          <cell r="E320" t="str">
            <v>Costo. Unitario</v>
          </cell>
          <cell r="F320" t="str">
            <v>Cantidad</v>
          </cell>
          <cell r="G320" t="str">
            <v>H y E</v>
          </cell>
          <cell r="H320" t="str">
            <v>Materiales</v>
          </cell>
          <cell r="I320" t="str">
            <v>Mano de Obra</v>
          </cell>
          <cell r="J320" t="str">
            <v>Otros</v>
          </cell>
        </row>
        <row r="321">
          <cell r="B321" t="str">
            <v>PRFV-23</v>
          </cell>
          <cell r="C321" t="str">
            <v xml:space="preserve">Tubería de distribución de agua floculada, de PRFV 24" (100 PSI) y 5.50 de longitud con uniones, tapon PRFV extremo  y brida en el otro  con 13 orificios de diámetro 4",  y codo de bridas 24" x 90 </v>
          </cell>
          <cell r="D321" t="str">
            <v>Un</v>
          </cell>
          <cell r="E321">
            <v>9444435</v>
          </cell>
          <cell r="F321">
            <v>1</v>
          </cell>
          <cell r="G321">
            <v>0</v>
          </cell>
          <cell r="H321">
            <v>9444435</v>
          </cell>
          <cell r="I321">
            <v>0</v>
          </cell>
          <cell r="J321">
            <v>0</v>
          </cell>
        </row>
        <row r="322">
          <cell r="B322" t="str">
            <v>MO-8</v>
          </cell>
          <cell r="C322" t="str">
            <v>Cuadrilla tipo VIII - Instalación Tubería, Accesorios de Acueducto y Alcantarillado</v>
          </cell>
          <cell r="D322" t="str">
            <v>Hr</v>
          </cell>
          <cell r="E322">
            <v>23842</v>
          </cell>
          <cell r="F322">
            <v>12</v>
          </cell>
          <cell r="G322">
            <v>0</v>
          </cell>
          <cell r="H322">
            <v>0</v>
          </cell>
          <cell r="I322">
            <v>286104</v>
          </cell>
          <cell r="J322">
            <v>0</v>
          </cell>
        </row>
        <row r="323">
          <cell r="B323" t="str">
            <v>PRFV-25</v>
          </cell>
          <cell r="C323" t="str">
            <v>Transporte elementos PRFV hasta el sitio (según cotización)</v>
          </cell>
          <cell r="D323" t="str">
            <v>GL</v>
          </cell>
          <cell r="E323">
            <v>1000000</v>
          </cell>
          <cell r="F323">
            <v>1</v>
          </cell>
          <cell r="H323">
            <v>1000000</v>
          </cell>
        </row>
        <row r="324">
          <cell r="B324" t="str">
            <v>HM-1</v>
          </cell>
          <cell r="C324" t="str">
            <v>Herramienta Menor General</v>
          </cell>
          <cell r="D324" t="str">
            <v>%</v>
          </cell>
          <cell r="E324">
            <v>286104</v>
          </cell>
          <cell r="F324">
            <v>0.1</v>
          </cell>
          <cell r="G324">
            <v>28610</v>
          </cell>
          <cell r="H324">
            <v>0</v>
          </cell>
          <cell r="I324">
            <v>0</v>
          </cell>
          <cell r="J324">
            <v>0</v>
          </cell>
        </row>
        <row r="327">
          <cell r="B327" t="str">
            <v>ITEM No.</v>
          </cell>
          <cell r="C327" t="str">
            <v>Concepto</v>
          </cell>
          <cell r="D327" t="str">
            <v>Unidad</v>
          </cell>
          <cell r="E327" t="str">
            <v>Costo Directo</v>
          </cell>
          <cell r="G327" t="str">
            <v>H y E</v>
          </cell>
          <cell r="H327" t="str">
            <v>Materiales</v>
          </cell>
          <cell r="I327" t="str">
            <v>Mano de Obra</v>
          </cell>
          <cell r="J327" t="str">
            <v>Otros</v>
          </cell>
        </row>
        <row r="328">
          <cell r="B328" t="str">
            <v>12.3.</v>
          </cell>
          <cell r="C328" t="str">
            <v>Suministro, transporte e instalación de tubería de distribución de agua floculada, de PRFV 24" (100 PSI) y 5.50 de longitud con uniones, tapon PRFV extremo  y brida en el otro  con 13 orificios de diámetro 4",  y tee PRFV 24" (Sedimentador nuevo) (Incluye transporte hasta la vereda Hojas Anchas del municipio de Supía)</v>
          </cell>
          <cell r="D328" t="str">
            <v>Un</v>
          </cell>
          <cell r="E328">
            <v>11008449</v>
          </cell>
          <cell r="G328">
            <v>27474</v>
          </cell>
          <cell r="H328">
            <v>10706235</v>
          </cell>
          <cell r="I328">
            <v>274740</v>
          </cell>
          <cell r="J328">
            <v>0</v>
          </cell>
        </row>
        <row r="329">
          <cell r="B329" t="str">
            <v>Código</v>
          </cell>
          <cell r="C329" t="str">
            <v>Descripción</v>
          </cell>
          <cell r="D329" t="str">
            <v>Unidad</v>
          </cell>
          <cell r="E329" t="str">
            <v>Costo. Unitario</v>
          </cell>
          <cell r="F329" t="str">
            <v>Cantidad</v>
          </cell>
          <cell r="G329" t="str">
            <v>H y E</v>
          </cell>
          <cell r="H329" t="str">
            <v>Materiales</v>
          </cell>
          <cell r="I329" t="str">
            <v>Mano de Obra</v>
          </cell>
          <cell r="J329" t="str">
            <v>Otros</v>
          </cell>
        </row>
        <row r="330">
          <cell r="B330" t="str">
            <v>PRFV-24</v>
          </cell>
          <cell r="C330" t="str">
            <v>Tubería de distribución de agua floculada, de PRFV 24" (100 PSI) y 5.50 de longitud con uniones, tapon PRFV extremo  y brida en el otro  con 13 orificios de diámetro 4",  y Tee PRFV 24"</v>
          </cell>
          <cell r="D330" t="str">
            <v>Un</v>
          </cell>
          <cell r="E330">
            <v>9706235</v>
          </cell>
          <cell r="F330">
            <v>1</v>
          </cell>
          <cell r="G330">
            <v>0</v>
          </cell>
          <cell r="H330">
            <v>9706235</v>
          </cell>
          <cell r="I330">
            <v>0</v>
          </cell>
          <cell r="J330">
            <v>0</v>
          </cell>
        </row>
        <row r="331">
          <cell r="B331" t="str">
            <v>MO-8</v>
          </cell>
          <cell r="C331" t="str">
            <v>Cuadrilla tipo VIII - Instalación Tubería y Accesorios de Acueducto</v>
          </cell>
          <cell r="D331" t="str">
            <v>Hr</v>
          </cell>
          <cell r="E331">
            <v>22894.971786389586</v>
          </cell>
          <cell r="F331">
            <v>12</v>
          </cell>
          <cell r="G331">
            <v>0</v>
          </cell>
          <cell r="H331">
            <v>0</v>
          </cell>
          <cell r="I331">
            <v>274740</v>
          </cell>
          <cell r="J331">
            <v>0</v>
          </cell>
        </row>
        <row r="332">
          <cell r="B332" t="str">
            <v>PRFV-25</v>
          </cell>
          <cell r="C332" t="str">
            <v>Transporte elementos PRFV hasta el sitio (según cotización)</v>
          </cell>
          <cell r="D332" t="str">
            <v>GL</v>
          </cell>
          <cell r="E332">
            <v>1000000</v>
          </cell>
          <cell r="F332">
            <v>1</v>
          </cell>
          <cell r="H332">
            <v>1000000</v>
          </cell>
        </row>
        <row r="333">
          <cell r="B333" t="str">
            <v>HM-1</v>
          </cell>
          <cell r="C333" t="str">
            <v>Herramienta Menor General</v>
          </cell>
          <cell r="D333" t="str">
            <v>%</v>
          </cell>
          <cell r="E333">
            <v>274740</v>
          </cell>
          <cell r="F333">
            <v>0.1</v>
          </cell>
          <cell r="G333">
            <v>27474</v>
          </cell>
          <cell r="H333">
            <v>0</v>
          </cell>
          <cell r="I333">
            <v>0</v>
          </cell>
          <cell r="J333">
            <v>0</v>
          </cell>
        </row>
        <row r="336">
          <cell r="B336" t="str">
            <v>ITEM No.</v>
          </cell>
          <cell r="C336" t="str">
            <v>Concepto</v>
          </cell>
          <cell r="D336" t="str">
            <v>Unidad</v>
          </cell>
          <cell r="E336" t="str">
            <v>Costo Directo</v>
          </cell>
          <cell r="G336" t="str">
            <v>H y E</v>
          </cell>
          <cell r="H336" t="str">
            <v>Materiales</v>
          </cell>
          <cell r="I336" t="str">
            <v>Mano de Obra</v>
          </cell>
          <cell r="J336" t="str">
            <v>Otros</v>
          </cell>
        </row>
        <row r="337">
          <cell r="B337" t="str">
            <v>12.4.</v>
          </cell>
          <cell r="C337" t="str">
            <v>Suministro, transporte e instalación soportes de la tubería PRFV de distribución de agua floculada (Incluye tornillería para las uniones bridadas) (Incluye transporte hasta la vereda Hojas Anchas del municipio de Supía)</v>
          </cell>
          <cell r="D337" t="str">
            <v>Un</v>
          </cell>
          <cell r="E337">
            <v>342042.91112</v>
          </cell>
          <cell r="G337">
            <v>9158</v>
          </cell>
          <cell r="H337">
            <v>238420</v>
          </cell>
          <cell r="I337">
            <v>91580</v>
          </cell>
          <cell r="J337">
            <v>2884.9111200000002</v>
          </cell>
        </row>
        <row r="338">
          <cell r="B338" t="str">
            <v>Código</v>
          </cell>
          <cell r="C338" t="str">
            <v>Descripción</v>
          </cell>
          <cell r="D338" t="str">
            <v>Unidad</v>
          </cell>
          <cell r="E338" t="str">
            <v>Costo. Unitario</v>
          </cell>
          <cell r="F338" t="str">
            <v>Cantidad</v>
          </cell>
          <cell r="G338" t="str">
            <v>H y E</v>
          </cell>
          <cell r="H338" t="str">
            <v>Materiales</v>
          </cell>
          <cell r="I338" t="str">
            <v>Mano de Obra</v>
          </cell>
          <cell r="J338" t="str">
            <v>Otros</v>
          </cell>
        </row>
        <row r="339">
          <cell r="B339" t="str">
            <v>MO-8</v>
          </cell>
          <cell r="C339" t="str">
            <v>Cuadrilla tipo VIII - Instalación Tubería, Accesorios de Acueducto y Alcantarillado</v>
          </cell>
          <cell r="D339" t="str">
            <v>Hr</v>
          </cell>
          <cell r="E339">
            <v>22894.971786389586</v>
          </cell>
          <cell r="F339">
            <v>4</v>
          </cell>
          <cell r="G339">
            <v>0</v>
          </cell>
          <cell r="H339">
            <v>0</v>
          </cell>
          <cell r="I339">
            <v>91580</v>
          </cell>
          <cell r="J339">
            <v>0</v>
          </cell>
        </row>
        <row r="340">
          <cell r="B340" t="str">
            <v>PRFV-1</v>
          </cell>
          <cell r="C340" t="str">
            <v>Soporte a los tabiques de concreto platina 1" x 1/4" recubierta en PRFV</v>
          </cell>
          <cell r="D340" t="str">
            <v>Un</v>
          </cell>
          <cell r="E340">
            <v>158419.9</v>
          </cell>
          <cell r="F340">
            <v>1</v>
          </cell>
          <cell r="G340">
            <v>0</v>
          </cell>
          <cell r="H340">
            <v>158420</v>
          </cell>
          <cell r="I340">
            <v>0</v>
          </cell>
          <cell r="J340">
            <v>0</v>
          </cell>
        </row>
        <row r="341">
          <cell r="B341" t="str">
            <v>ACO-10</v>
          </cell>
          <cell r="C341" t="str">
            <v>Anclaje epóxico 3/4" Estructural L=0.15m, Incluye perforación</v>
          </cell>
          <cell r="D341" t="str">
            <v>Ud</v>
          </cell>
          <cell r="E341">
            <v>15000</v>
          </cell>
          <cell r="F341">
            <v>2</v>
          </cell>
          <cell r="G341">
            <v>0</v>
          </cell>
          <cell r="H341">
            <v>30000</v>
          </cell>
          <cell r="I341">
            <v>0</v>
          </cell>
          <cell r="J341">
            <v>0</v>
          </cell>
        </row>
        <row r="342">
          <cell r="C342" t="str">
            <v>Perno soldado Ø 1/2" x 0.1 m</v>
          </cell>
          <cell r="D342" t="str">
            <v>Un</v>
          </cell>
          <cell r="E342">
            <v>25000</v>
          </cell>
          <cell r="F342">
            <v>2</v>
          </cell>
          <cell r="G342">
            <v>0</v>
          </cell>
          <cell r="H342">
            <v>50000</v>
          </cell>
          <cell r="I342">
            <v>0</v>
          </cell>
          <cell r="J342">
            <v>0</v>
          </cell>
        </row>
        <row r="343">
          <cell r="B343" t="str">
            <v>HM-1</v>
          </cell>
          <cell r="C343" t="str">
            <v>Herramienta Menor General</v>
          </cell>
          <cell r="D343" t="str">
            <v>%</v>
          </cell>
          <cell r="E343">
            <v>91580</v>
          </cell>
          <cell r="F343">
            <v>0.1</v>
          </cell>
          <cell r="G343">
            <v>9158</v>
          </cell>
          <cell r="H343">
            <v>0</v>
          </cell>
          <cell r="I343">
            <v>0</v>
          </cell>
          <cell r="J343">
            <v>0</v>
          </cell>
        </row>
        <row r="344">
          <cell r="B344" t="str">
            <v>AV-1</v>
          </cell>
          <cell r="C344" t="str">
            <v>Transporte en Camioneta hasta 1.5 Toneladas</v>
          </cell>
          <cell r="D344" t="str">
            <v>Día</v>
          </cell>
          <cell r="E344">
            <v>144245.55600000001</v>
          </cell>
          <cell r="F344">
            <v>0.02</v>
          </cell>
          <cell r="G344">
            <v>0</v>
          </cell>
          <cell r="H344">
            <v>0</v>
          </cell>
          <cell r="I344">
            <v>0</v>
          </cell>
          <cell r="J344">
            <v>2884.9111200000002</v>
          </cell>
        </row>
        <row r="347">
          <cell r="B347" t="str">
            <v>ITEM No.</v>
          </cell>
          <cell r="C347" t="str">
            <v>Concepto</v>
          </cell>
          <cell r="D347" t="str">
            <v>Unidad</v>
          </cell>
          <cell r="E347" t="str">
            <v>Costo Directo</v>
          </cell>
          <cell r="G347" t="str">
            <v>H y E</v>
          </cell>
          <cell r="H347" t="str">
            <v>Materiales</v>
          </cell>
          <cell r="I347" t="str">
            <v>Mano de Obra</v>
          </cell>
          <cell r="J347" t="str">
            <v>Otros</v>
          </cell>
        </row>
        <row r="348">
          <cell r="B348" t="str">
            <v>12.5.</v>
          </cell>
          <cell r="C348" t="str">
            <v>Suministro , transporte e instalación canaletas PRFV de recoleccion longitudinal de 0.3m x 0.3m :(alto x ancho), con perfiles laterales 90° de 1.5" y vertederos triangulares 90° de ancho = 7cm, incluye transporte hasta el sitio (Sedimentador existente y nuevo) (Incluye transporte hasta la vereda Hojas Anchas del municipio de Supía)</v>
          </cell>
          <cell r="D348" t="str">
            <v>ML</v>
          </cell>
          <cell r="E348">
            <v>396838.91112</v>
          </cell>
          <cell r="G348">
            <v>3576</v>
          </cell>
          <cell r="H348">
            <v>354615</v>
          </cell>
          <cell r="I348">
            <v>35763</v>
          </cell>
          <cell r="J348">
            <v>2884.9111200000002</v>
          </cell>
        </row>
        <row r="349">
          <cell r="B349" t="str">
            <v>Código</v>
          </cell>
          <cell r="C349" t="str">
            <v>Descripción</v>
          </cell>
          <cell r="D349" t="str">
            <v>Unidad</v>
          </cell>
          <cell r="E349" t="str">
            <v>Costo. Unitario</v>
          </cell>
          <cell r="F349" t="str">
            <v>Cantidad</v>
          </cell>
          <cell r="G349" t="str">
            <v>H y E</v>
          </cell>
          <cell r="H349" t="str">
            <v>Materiales</v>
          </cell>
          <cell r="I349" t="str">
            <v>Mano de Obra</v>
          </cell>
          <cell r="J349" t="str">
            <v>Otros</v>
          </cell>
        </row>
        <row r="350">
          <cell r="B350" t="str">
            <v>PRFV-4</v>
          </cell>
          <cell r="C350" t="str">
            <v xml:space="preserve">Canaletas en PRFV recolección longitudinal 0.3m x 0.3m (ancho x alto) (Sedimentación acelerada) </v>
          </cell>
          <cell r="D350" t="str">
            <v>ml</v>
          </cell>
          <cell r="E350">
            <v>266014.98</v>
          </cell>
          <cell r="F350">
            <v>1</v>
          </cell>
          <cell r="G350">
            <v>0</v>
          </cell>
          <cell r="H350">
            <v>266015</v>
          </cell>
          <cell r="I350">
            <v>0</v>
          </cell>
          <cell r="J350">
            <v>0</v>
          </cell>
        </row>
        <row r="351">
          <cell r="B351" t="str">
            <v>PRFV-5</v>
          </cell>
          <cell r="C351" t="str">
            <v>Perfiles PRFV en C 90° de 1.5"para soportería de canaletas de recolección (Sedimentación acelerada)</v>
          </cell>
          <cell r="D351" t="str">
            <v>ml</v>
          </cell>
          <cell r="E351">
            <v>52837.2</v>
          </cell>
          <cell r="F351">
            <v>1</v>
          </cell>
          <cell r="G351">
            <v>0</v>
          </cell>
          <cell r="H351">
            <v>52837</v>
          </cell>
          <cell r="I351">
            <v>0</v>
          </cell>
          <cell r="J351">
            <v>0</v>
          </cell>
        </row>
        <row r="352">
          <cell r="B352" t="str">
            <v>MO-8</v>
          </cell>
          <cell r="C352" t="str">
            <v>Cuadrilla tipo VIII - Instalación Tubería, Accesorios de Acueducto y Alcantarillado</v>
          </cell>
          <cell r="D352" t="str">
            <v>Hr</v>
          </cell>
          <cell r="E352">
            <v>23842</v>
          </cell>
          <cell r="F352">
            <v>1.5</v>
          </cell>
          <cell r="G352">
            <v>0</v>
          </cell>
          <cell r="H352">
            <v>35763</v>
          </cell>
          <cell r="I352">
            <v>35763</v>
          </cell>
          <cell r="J352">
            <v>0</v>
          </cell>
        </row>
        <row r="353">
          <cell r="B353" t="str">
            <v>HM-1</v>
          </cell>
          <cell r="C353" t="str">
            <v>Herramienta Menor General</v>
          </cell>
          <cell r="D353" t="str">
            <v>%</v>
          </cell>
          <cell r="E353">
            <v>35763</v>
          </cell>
          <cell r="F353">
            <v>0.1</v>
          </cell>
          <cell r="G353">
            <v>3576</v>
          </cell>
          <cell r="H353">
            <v>0</v>
          </cell>
          <cell r="I353">
            <v>0</v>
          </cell>
          <cell r="J353">
            <v>0</v>
          </cell>
        </row>
        <row r="354">
          <cell r="B354" t="str">
            <v>AV-1</v>
          </cell>
          <cell r="C354" t="str">
            <v>Transporte en Camioneta hasta 1.5 Toneladas</v>
          </cell>
          <cell r="D354" t="str">
            <v>Día</v>
          </cell>
          <cell r="E354">
            <v>144245.55600000001</v>
          </cell>
          <cell r="F354">
            <v>0.02</v>
          </cell>
          <cell r="G354">
            <v>0</v>
          </cell>
          <cell r="H354">
            <v>0</v>
          </cell>
          <cell r="I354">
            <v>0</v>
          </cell>
          <cell r="J354">
            <v>2884.9111200000002</v>
          </cell>
        </row>
        <row r="358">
          <cell r="B358" t="str">
            <v>ITEM No.</v>
          </cell>
          <cell r="C358" t="str">
            <v>Concepto</v>
          </cell>
          <cell r="D358" t="str">
            <v>Unidad</v>
          </cell>
          <cell r="E358" t="str">
            <v>Costo Directo</v>
          </cell>
          <cell r="G358" t="str">
            <v>H y E</v>
          </cell>
          <cell r="H358" t="str">
            <v>Materiales</v>
          </cell>
          <cell r="I358" t="str">
            <v>Mano de Obra</v>
          </cell>
          <cell r="J358" t="str">
            <v>Otros</v>
          </cell>
        </row>
        <row r="359">
          <cell r="B359" t="str">
            <v>12.6.</v>
          </cell>
          <cell r="C359" t="str">
            <v>Suministro, transporte e instalación tubería de recolección y desagüe de lodos en hierro dúctil (100 PSI) diámetro 6" con 12 orificios superior de díametro 1 1/2" y tapon HF liso (Incluye transporte hasta la vereda Hojas Anchas del municipio de Supía)</v>
          </cell>
          <cell r="D359" t="str">
            <v>ML</v>
          </cell>
          <cell r="E359">
            <v>739016.91111999995</v>
          </cell>
          <cell r="G359">
            <v>38147</v>
          </cell>
          <cell r="H359">
            <v>316513</v>
          </cell>
          <cell r="I359">
            <v>381472</v>
          </cell>
          <cell r="J359">
            <v>2884.9111200000002</v>
          </cell>
        </row>
        <row r="360">
          <cell r="B360" t="str">
            <v>Código</v>
          </cell>
          <cell r="C360" t="str">
            <v>Descripción</v>
          </cell>
          <cell r="D360" t="str">
            <v>Unidad</v>
          </cell>
          <cell r="E360" t="str">
            <v>Costo. Unitario</v>
          </cell>
          <cell r="F360" t="str">
            <v>Cantidad</v>
          </cell>
          <cell r="G360" t="str">
            <v>H y E</v>
          </cell>
          <cell r="H360" t="str">
            <v>Materiales</v>
          </cell>
          <cell r="I360" t="str">
            <v>Mano de Obra</v>
          </cell>
          <cell r="J360" t="str">
            <v>Otros</v>
          </cell>
        </row>
        <row r="361">
          <cell r="B361" t="str">
            <v>HM-1</v>
          </cell>
          <cell r="C361" t="str">
            <v>Herramienta Menor General</v>
          </cell>
          <cell r="D361" t="str">
            <v>%</v>
          </cell>
          <cell r="E361">
            <v>381472</v>
          </cell>
          <cell r="F361">
            <v>0.1</v>
          </cell>
          <cell r="G361">
            <v>38147</v>
          </cell>
          <cell r="H361">
            <v>0</v>
          </cell>
          <cell r="I361">
            <v>0</v>
          </cell>
          <cell r="J361">
            <v>0</v>
          </cell>
        </row>
        <row r="362">
          <cell r="B362" t="str">
            <v>MO-8</v>
          </cell>
          <cell r="C362" t="str">
            <v>Cuadrilla tipo VIII - Instalación Tubería, Accesorios de Acueducto y Alcantarillado</v>
          </cell>
          <cell r="D362" t="str">
            <v>Hr</v>
          </cell>
          <cell r="E362">
            <v>23842</v>
          </cell>
          <cell r="F362">
            <v>16</v>
          </cell>
          <cell r="G362">
            <v>0</v>
          </cell>
          <cell r="H362">
            <v>0</v>
          </cell>
          <cell r="I362">
            <v>381472</v>
          </cell>
          <cell r="J362">
            <v>0</v>
          </cell>
        </row>
        <row r="363">
          <cell r="B363" t="str">
            <v>THD-1</v>
          </cell>
          <cell r="C363" t="str">
            <v>Tubo de Hierro Dúctil estándar C-E de 150 m.m. (6")</v>
          </cell>
          <cell r="D363" t="str">
            <v>ml</v>
          </cell>
          <cell r="E363">
            <v>151397.07102</v>
          </cell>
          <cell r="F363">
            <v>1</v>
          </cell>
          <cell r="G363">
            <v>0</v>
          </cell>
          <cell r="H363">
            <v>151397</v>
          </cell>
          <cell r="I363">
            <v>0</v>
          </cell>
          <cell r="J363">
            <v>0</v>
          </cell>
        </row>
        <row r="364">
          <cell r="B364" t="str">
            <v>THF-7</v>
          </cell>
          <cell r="C364" t="str">
            <v>Tapón liso HF 6"</v>
          </cell>
          <cell r="D364" t="str">
            <v>Un</v>
          </cell>
          <cell r="E364">
            <v>165116.25</v>
          </cell>
          <cell r="F364">
            <v>1</v>
          </cell>
          <cell r="G364">
            <v>0</v>
          </cell>
          <cell r="H364">
            <v>165116</v>
          </cell>
          <cell r="I364">
            <v>0</v>
          </cell>
          <cell r="J364">
            <v>0</v>
          </cell>
        </row>
        <row r="365">
          <cell r="B365" t="str">
            <v>AV-1</v>
          </cell>
          <cell r="C365" t="str">
            <v>Transporte en Camioneta hasta 1.5 Toneladas</v>
          </cell>
          <cell r="D365" t="str">
            <v>Día</v>
          </cell>
          <cell r="E365">
            <v>144245.55600000001</v>
          </cell>
          <cell r="F365">
            <v>0.02</v>
          </cell>
          <cell r="G365">
            <v>0</v>
          </cell>
          <cell r="H365">
            <v>0</v>
          </cell>
          <cell r="I365">
            <v>0</v>
          </cell>
          <cell r="J365">
            <v>2884.9111200000002</v>
          </cell>
        </row>
        <row r="368">
          <cell r="B368" t="str">
            <v>CAPITULO V: ALCANTARILLADO</v>
          </cell>
        </row>
        <row r="369">
          <cell r="B369" t="str">
            <v>13. Tubería de alcantarillado</v>
          </cell>
        </row>
        <row r="372">
          <cell r="B372" t="str">
            <v>ITEM No.</v>
          </cell>
          <cell r="C372" t="str">
            <v>Concepto</v>
          </cell>
          <cell r="D372" t="str">
            <v>Unidad</v>
          </cell>
          <cell r="E372" t="str">
            <v>Costo Directo</v>
          </cell>
          <cell r="G372" t="str">
            <v>H y E</v>
          </cell>
          <cell r="H372" t="str">
            <v>Materiales</v>
          </cell>
          <cell r="I372" t="str">
            <v>Mano de Obra</v>
          </cell>
          <cell r="J372" t="str">
            <v>Otros</v>
          </cell>
        </row>
        <row r="373">
          <cell r="B373" t="str">
            <v>13.1.</v>
          </cell>
          <cell r="C373" t="str">
            <v xml:space="preserve">Suministro, Transporte e Instalación Tubería PVC 315 m.m. (12") para Alcantarillado Unión caucho (Incluye transporte hasta la vereda Hojas Anchas del municipio de Supía)     </v>
          </cell>
          <cell r="D373" t="str">
            <v>ML</v>
          </cell>
          <cell r="E373">
            <v>140681.91112</v>
          </cell>
          <cell r="G373">
            <v>198</v>
          </cell>
          <cell r="H373">
            <v>106604</v>
          </cell>
          <cell r="I373">
            <v>30995</v>
          </cell>
          <cell r="J373">
            <v>2884.9111200000002</v>
          </cell>
        </row>
        <row r="374">
          <cell r="B374" t="str">
            <v>Código</v>
          </cell>
          <cell r="C374" t="str">
            <v>Descripción</v>
          </cell>
          <cell r="D374" t="str">
            <v>Unidad</v>
          </cell>
          <cell r="E374" t="str">
            <v>Costo. Unitario</v>
          </cell>
          <cell r="F374" t="str">
            <v>Cantidad</v>
          </cell>
          <cell r="G374" t="str">
            <v>H y E</v>
          </cell>
          <cell r="H374" t="str">
            <v>Materiales</v>
          </cell>
          <cell r="I374" t="str">
            <v>Mano de Obra</v>
          </cell>
          <cell r="J374" t="str">
            <v>Otros</v>
          </cell>
        </row>
        <row r="375">
          <cell r="B375" t="str">
            <v>HM-1</v>
          </cell>
          <cell r="C375" t="str">
            <v>Herramienta Menor General</v>
          </cell>
          <cell r="D375" t="str">
            <v>%</v>
          </cell>
          <cell r="E375">
            <v>1981.395</v>
          </cell>
          <cell r="F375">
            <v>0.1</v>
          </cell>
          <cell r="G375">
            <v>198</v>
          </cell>
          <cell r="H375">
            <v>0</v>
          </cell>
          <cell r="I375">
            <v>0</v>
          </cell>
          <cell r="J375">
            <v>0</v>
          </cell>
        </row>
        <row r="376">
          <cell r="B376" t="str">
            <v>TPVCN-5</v>
          </cell>
          <cell r="C376" t="str">
            <v>Tubería Pvc Alcantarillado 315 m.m. (12")</v>
          </cell>
          <cell r="D376" t="str">
            <v>ml</v>
          </cell>
          <cell r="E376">
            <v>78882.478763399995</v>
          </cell>
          <cell r="F376">
            <v>1.05</v>
          </cell>
          <cell r="G376">
            <v>0</v>
          </cell>
          <cell r="H376">
            <v>82827</v>
          </cell>
          <cell r="I376">
            <v>0</v>
          </cell>
          <cell r="J376">
            <v>0</v>
          </cell>
        </row>
        <row r="377">
          <cell r="B377" t="str">
            <v>NO-3</v>
          </cell>
          <cell r="C377" t="str">
            <v>Acondicionador de superficie</v>
          </cell>
          <cell r="D377" t="str">
            <v>UN</v>
          </cell>
          <cell r="E377">
            <v>79255.8</v>
          </cell>
          <cell r="F377">
            <v>0.3</v>
          </cell>
          <cell r="G377">
            <v>0</v>
          </cell>
          <cell r="H377">
            <v>23777</v>
          </cell>
          <cell r="I377">
            <v>0</v>
          </cell>
          <cell r="J377">
            <v>0</v>
          </cell>
        </row>
        <row r="378">
          <cell r="B378" t="str">
            <v>MO-2</v>
          </cell>
          <cell r="C378" t="str">
            <v>Cuadrilla tipo II (1of + 2ay)</v>
          </cell>
          <cell r="D378" t="str">
            <v>Hr</v>
          </cell>
          <cell r="E378">
            <v>23842</v>
          </cell>
          <cell r="F378">
            <v>1.3</v>
          </cell>
          <cell r="G378">
            <v>0</v>
          </cell>
          <cell r="H378">
            <v>0</v>
          </cell>
          <cell r="I378">
            <v>30995</v>
          </cell>
          <cell r="J378">
            <v>0</v>
          </cell>
        </row>
        <row r="379">
          <cell r="B379" t="str">
            <v>AV-1</v>
          </cell>
          <cell r="C379" t="str">
            <v>Transporte en Camioneta hasta 1.5 Toneladas</v>
          </cell>
          <cell r="D379" t="str">
            <v>Día</v>
          </cell>
          <cell r="E379">
            <v>144245.55600000001</v>
          </cell>
          <cell r="F379">
            <v>0.02</v>
          </cell>
          <cell r="G379">
            <v>0</v>
          </cell>
          <cell r="H379">
            <v>0</v>
          </cell>
          <cell r="I379">
            <v>0</v>
          </cell>
          <cell r="J379">
            <v>2884.9111200000002</v>
          </cell>
        </row>
        <row r="382">
          <cell r="B382" t="str">
            <v>14. Cámaras de inspección</v>
          </cell>
        </row>
        <row r="384">
          <cell r="B384" t="str">
            <v>ITEM No.</v>
          </cell>
          <cell r="C384" t="str">
            <v>Concepto</v>
          </cell>
          <cell r="D384" t="str">
            <v>Unidad</v>
          </cell>
          <cell r="E384" t="str">
            <v>Costo Directo</v>
          </cell>
          <cell r="G384" t="str">
            <v>H y E</v>
          </cell>
          <cell r="H384" t="str">
            <v>Materiales</v>
          </cell>
          <cell r="I384" t="str">
            <v>Mano de Obra</v>
          </cell>
          <cell r="J384" t="str">
            <v>Otros</v>
          </cell>
        </row>
        <row r="385">
          <cell r="B385" t="str">
            <v>14.1.</v>
          </cell>
          <cell r="C385" t="str">
            <v xml:space="preserve">Suministro, Transporte e Instalación Cámara Circular de Inspección/Caída en Concreto 21 Mpa D=1.2 m  (Incluye refuerzo)    </v>
          </cell>
          <cell r="D385" t="str">
            <v>ML</v>
          </cell>
          <cell r="E385">
            <v>644173</v>
          </cell>
          <cell r="G385">
            <v>20282</v>
          </cell>
          <cell r="H385">
            <v>476549</v>
          </cell>
          <cell r="I385">
            <v>147342</v>
          </cell>
          <cell r="J385">
            <v>0</v>
          </cell>
        </row>
        <row r="386">
          <cell r="B386" t="str">
            <v>Código</v>
          </cell>
          <cell r="C386" t="str">
            <v>Descripción</v>
          </cell>
          <cell r="D386" t="str">
            <v>Unidad</v>
          </cell>
          <cell r="E386" t="str">
            <v>Costo. Unitario</v>
          </cell>
          <cell r="F386" t="str">
            <v>Cantidad</v>
          </cell>
          <cell r="G386" t="str">
            <v>H y E</v>
          </cell>
          <cell r="H386" t="str">
            <v>Materiales</v>
          </cell>
          <cell r="I386" t="str">
            <v>Mano de Obra</v>
          </cell>
          <cell r="J386" t="str">
            <v>Otros</v>
          </cell>
        </row>
        <row r="387">
          <cell r="B387" t="str">
            <v>HM-1</v>
          </cell>
          <cell r="C387" t="str">
            <v>Herramienta Menor General</v>
          </cell>
          <cell r="D387" t="str">
            <v>%</v>
          </cell>
          <cell r="E387">
            <v>147342</v>
          </cell>
          <cell r="F387">
            <v>0.1</v>
          </cell>
          <cell r="G387">
            <v>14734</v>
          </cell>
          <cell r="H387">
            <v>0</v>
          </cell>
          <cell r="I387">
            <v>0</v>
          </cell>
          <cell r="J387">
            <v>0</v>
          </cell>
        </row>
        <row r="388">
          <cell r="B388" t="str">
            <v>AE-11</v>
          </cell>
          <cell r="C388" t="str">
            <v>Alquiler Vibrador Eléctrico</v>
          </cell>
          <cell r="D388" t="str">
            <v>Día</v>
          </cell>
          <cell r="E388">
            <v>55479.06</v>
          </cell>
          <cell r="F388">
            <v>0.1</v>
          </cell>
          <cell r="G388">
            <v>5548</v>
          </cell>
          <cell r="H388">
            <v>0</v>
          </cell>
          <cell r="I388">
            <v>0</v>
          </cell>
          <cell r="J388">
            <v>0</v>
          </cell>
        </row>
        <row r="389">
          <cell r="B389" t="str">
            <v>MC-23</v>
          </cell>
          <cell r="C389" t="str">
            <v>Concreto  (21Mpa) Producido en Obra</v>
          </cell>
          <cell r="D389" t="str">
            <v>m3</v>
          </cell>
          <cell r="E389">
            <v>458260</v>
          </cell>
          <cell r="F389">
            <v>1</v>
          </cell>
          <cell r="G389">
            <v>0</v>
          </cell>
          <cell r="H389">
            <v>458260</v>
          </cell>
          <cell r="I389">
            <v>0</v>
          </cell>
          <cell r="J389">
            <v>0</v>
          </cell>
        </row>
        <row r="390">
          <cell r="B390" t="str">
            <v>MA-4</v>
          </cell>
          <cell r="C390" t="str">
            <v>Formaleta metálica para Cámara Circular</v>
          </cell>
          <cell r="D390" t="str">
            <v>Día</v>
          </cell>
          <cell r="E390">
            <v>10567.44</v>
          </cell>
          <cell r="F390">
            <v>1</v>
          </cell>
          <cell r="G390">
            <v>0</v>
          </cell>
          <cell r="H390">
            <v>10567</v>
          </cell>
          <cell r="I390">
            <v>0</v>
          </cell>
          <cell r="J390">
            <v>0</v>
          </cell>
        </row>
        <row r="391">
          <cell r="B391" t="str">
            <v>AR-2</v>
          </cell>
          <cell r="C391" t="str">
            <v>Acero de Refuerzo 1/2" a 1 1/4" de 420 MPa</v>
          </cell>
          <cell r="D391" t="str">
            <v>Kg</v>
          </cell>
          <cell r="E391">
            <v>3861.18</v>
          </cell>
          <cell r="F391">
            <v>2</v>
          </cell>
          <cell r="G391">
            <v>0</v>
          </cell>
          <cell r="H391">
            <v>7722</v>
          </cell>
          <cell r="I391">
            <v>0</v>
          </cell>
          <cell r="J391">
            <v>0</v>
          </cell>
        </row>
        <row r="392">
          <cell r="B392" t="str">
            <v>MO-7</v>
          </cell>
          <cell r="C392" t="str">
            <v>Cuadrilla tipo VII - Producción e Instalación Concreto</v>
          </cell>
          <cell r="D392" t="str">
            <v>Hr</v>
          </cell>
          <cell r="E392">
            <v>73671</v>
          </cell>
          <cell r="F392">
            <v>2</v>
          </cell>
          <cell r="G392">
            <v>0</v>
          </cell>
          <cell r="H392">
            <v>0</v>
          </cell>
          <cell r="I392">
            <v>147342</v>
          </cell>
          <cell r="J392">
            <v>0</v>
          </cell>
        </row>
        <row r="395">
          <cell r="B395" t="str">
            <v>ITEM No.</v>
          </cell>
          <cell r="C395" t="str">
            <v>Concepto</v>
          </cell>
          <cell r="D395" t="str">
            <v>Unidad</v>
          </cell>
          <cell r="E395" t="str">
            <v>Costo Directo</v>
          </cell>
          <cell r="G395" t="str">
            <v>H y E</v>
          </cell>
          <cell r="H395" t="str">
            <v>Materiales</v>
          </cell>
          <cell r="I395" t="str">
            <v>Mano de Obra</v>
          </cell>
          <cell r="J395" t="str">
            <v>Otros</v>
          </cell>
        </row>
        <row r="396">
          <cell r="B396" t="str">
            <v>14.2.</v>
          </cell>
          <cell r="C396" t="str">
            <v xml:space="preserve">Suministro, Transporte e Instalación Base-Cañuela Cámara Circular Inspección D=1.20 m en Concreto 21 Mpa                      </v>
          </cell>
          <cell r="D396" t="str">
            <v>Un</v>
          </cell>
          <cell r="E396">
            <v>556173</v>
          </cell>
          <cell r="G396">
            <v>22182</v>
          </cell>
          <cell r="H396">
            <v>412434</v>
          </cell>
          <cell r="I396">
            <v>121557</v>
          </cell>
          <cell r="J396">
            <v>0</v>
          </cell>
        </row>
        <row r="397">
          <cell r="B397" t="str">
            <v>Código</v>
          </cell>
          <cell r="C397" t="str">
            <v>Descripción</v>
          </cell>
          <cell r="D397" t="str">
            <v>Unidad</v>
          </cell>
          <cell r="E397" t="str">
            <v>Costo. Unitario</v>
          </cell>
          <cell r="F397" t="str">
            <v>Cantidad</v>
          </cell>
          <cell r="G397" t="str">
            <v>H y E</v>
          </cell>
          <cell r="H397" t="str">
            <v>Materiales</v>
          </cell>
          <cell r="I397" t="str">
            <v>Mano de Obra</v>
          </cell>
          <cell r="J397" t="str">
            <v>Otros</v>
          </cell>
        </row>
        <row r="398">
          <cell r="B398" t="str">
            <v>HM-1</v>
          </cell>
          <cell r="C398" t="str">
            <v>Herramienta Menor General</v>
          </cell>
          <cell r="D398" t="str">
            <v>%</v>
          </cell>
          <cell r="E398">
            <v>121557</v>
          </cell>
          <cell r="F398">
            <v>0.1</v>
          </cell>
          <cell r="G398">
            <v>12156</v>
          </cell>
          <cell r="H398">
            <v>0</v>
          </cell>
          <cell r="I398">
            <v>0</v>
          </cell>
          <cell r="J398">
            <v>0</v>
          </cell>
        </row>
        <row r="399">
          <cell r="B399" t="str">
            <v>AE-10</v>
          </cell>
          <cell r="C399" t="str">
            <v>Alquiler Mezcladora 1 Saco a Gasolina</v>
          </cell>
          <cell r="D399" t="str">
            <v>Día</v>
          </cell>
          <cell r="E399">
            <v>45968.364000000001</v>
          </cell>
          <cell r="F399">
            <v>0.21809999999999999</v>
          </cell>
          <cell r="G399">
            <v>10026</v>
          </cell>
          <cell r="H399">
            <v>0</v>
          </cell>
          <cell r="I399">
            <v>0</v>
          </cell>
          <cell r="J399">
            <v>0</v>
          </cell>
        </row>
        <row r="400">
          <cell r="B400" t="str">
            <v>MC-23</v>
          </cell>
          <cell r="C400" t="str">
            <v>Concreto  (21Mpa) Producido en Obra</v>
          </cell>
          <cell r="D400" t="str">
            <v>m3</v>
          </cell>
          <cell r="E400">
            <v>458260</v>
          </cell>
          <cell r="F400">
            <v>0.9</v>
          </cell>
          <cell r="G400">
            <v>0</v>
          </cell>
          <cell r="H400">
            <v>412434</v>
          </cell>
          <cell r="I400">
            <v>0</v>
          </cell>
          <cell r="J400">
            <v>0</v>
          </cell>
        </row>
        <row r="401">
          <cell r="B401" t="str">
            <v>MO-7</v>
          </cell>
          <cell r="C401" t="str">
            <v>Cuadrilla tipo VII - Producción e Instalación Concreto</v>
          </cell>
          <cell r="D401" t="str">
            <v>Hr</v>
          </cell>
          <cell r="E401">
            <v>73671</v>
          </cell>
          <cell r="F401">
            <v>1.65</v>
          </cell>
          <cell r="G401">
            <v>0</v>
          </cell>
          <cell r="H401">
            <v>0</v>
          </cell>
          <cell r="I401">
            <v>121557</v>
          </cell>
          <cell r="J401">
            <v>0</v>
          </cell>
        </row>
        <row r="404">
          <cell r="B404" t="str">
            <v>ITEM No.</v>
          </cell>
          <cell r="C404" t="str">
            <v>Concepto</v>
          </cell>
          <cell r="D404" t="str">
            <v>Unidad</v>
          </cell>
          <cell r="E404" t="str">
            <v>Costo Directo</v>
          </cell>
          <cell r="G404" t="str">
            <v>H y E</v>
          </cell>
          <cell r="H404" t="str">
            <v>Materiales</v>
          </cell>
          <cell r="I404" t="str">
            <v>Mano de Obra</v>
          </cell>
          <cell r="J404" t="str">
            <v>Otros</v>
          </cell>
        </row>
        <row r="405">
          <cell r="B405" t="str">
            <v>14.3.</v>
          </cell>
          <cell r="C405" t="str">
            <v xml:space="preserve">Suministro, Transporte e Instalación Tapa Hierro Fundido  D=0.60 m. p/Cámara de Inspección (Incluye transporte hasta la vereda Hojas Anchas del municipio de Supía)             </v>
          </cell>
          <cell r="D405" t="str">
            <v>Un</v>
          </cell>
          <cell r="E405">
            <v>509890.91112</v>
          </cell>
          <cell r="G405">
            <v>2861</v>
          </cell>
          <cell r="H405">
            <v>475535</v>
          </cell>
          <cell r="I405">
            <v>28610</v>
          </cell>
          <cell r="J405">
            <v>2884.9111200000002</v>
          </cell>
        </row>
        <row r="406">
          <cell r="B406" t="str">
            <v>Código</v>
          </cell>
          <cell r="C406" t="str">
            <v>Descripción</v>
          </cell>
          <cell r="D406" t="str">
            <v>Unidad</v>
          </cell>
          <cell r="E406" t="str">
            <v>Costo. Unitario</v>
          </cell>
          <cell r="F406" t="str">
            <v>Cantidad</v>
          </cell>
          <cell r="G406" t="str">
            <v>H y E</v>
          </cell>
          <cell r="H406" t="str">
            <v>Materiales</v>
          </cell>
          <cell r="I406" t="str">
            <v>Mano de Obra</v>
          </cell>
          <cell r="J406" t="str">
            <v>Otros</v>
          </cell>
        </row>
        <row r="407">
          <cell r="B407" t="str">
            <v>HM-1</v>
          </cell>
          <cell r="C407" t="str">
            <v>Herramienta Menor General</v>
          </cell>
          <cell r="D407" t="str">
            <v>%</v>
          </cell>
          <cell r="E407">
            <v>28610</v>
          </cell>
          <cell r="F407">
            <v>0.1</v>
          </cell>
          <cell r="G407">
            <v>2861</v>
          </cell>
          <cell r="H407">
            <v>0</v>
          </cell>
          <cell r="I407">
            <v>0</v>
          </cell>
          <cell r="J407">
            <v>0</v>
          </cell>
        </row>
        <row r="408">
          <cell r="B408" t="str">
            <v>MA-2</v>
          </cell>
          <cell r="C408" t="str">
            <v>Tapa HF de 0.60 m x 100 Kg</v>
          </cell>
          <cell r="D408" t="str">
            <v>Un</v>
          </cell>
          <cell r="E408">
            <v>475534.8</v>
          </cell>
          <cell r="F408">
            <v>1</v>
          </cell>
          <cell r="G408">
            <v>0</v>
          </cell>
          <cell r="H408">
            <v>475535</v>
          </cell>
          <cell r="I408">
            <v>0</v>
          </cell>
          <cell r="J408">
            <v>0</v>
          </cell>
        </row>
        <row r="409">
          <cell r="B409" t="str">
            <v>MO-2</v>
          </cell>
          <cell r="C409" t="str">
            <v>Cuadrilla tipo II (1of + 2ay)</v>
          </cell>
          <cell r="D409" t="str">
            <v>Hr</v>
          </cell>
          <cell r="E409">
            <v>23842</v>
          </cell>
          <cell r="F409">
            <v>1.2</v>
          </cell>
          <cell r="G409">
            <v>0</v>
          </cell>
          <cell r="H409">
            <v>0</v>
          </cell>
          <cell r="I409">
            <v>28610</v>
          </cell>
          <cell r="J409">
            <v>0</v>
          </cell>
        </row>
        <row r="410">
          <cell r="B410" t="str">
            <v>AV-1</v>
          </cell>
          <cell r="C410" t="str">
            <v>Transporte en Camioneta hasta 1.5 Toneladas</v>
          </cell>
          <cell r="D410" t="str">
            <v>Día</v>
          </cell>
          <cell r="E410">
            <v>144245.55600000001</v>
          </cell>
          <cell r="F410">
            <v>0.02</v>
          </cell>
          <cell r="G410">
            <v>0</v>
          </cell>
          <cell r="H410">
            <v>0</v>
          </cell>
          <cell r="I410">
            <v>0</v>
          </cell>
          <cell r="J410">
            <v>2884.9111200000002</v>
          </cell>
        </row>
        <row r="412">
          <cell r="B412" t="str">
            <v>ITEM No.</v>
          </cell>
          <cell r="C412" t="str">
            <v>Concepto</v>
          </cell>
          <cell r="D412" t="str">
            <v>Unidad</v>
          </cell>
          <cell r="E412" t="str">
            <v>Costo Directo</v>
          </cell>
          <cell r="G412" t="str">
            <v>H y E</v>
          </cell>
          <cell r="H412" t="str">
            <v>Materiales</v>
          </cell>
          <cell r="I412" t="str">
            <v>Mano de Obra</v>
          </cell>
          <cell r="J412" t="str">
            <v>Otros</v>
          </cell>
        </row>
        <row r="413">
          <cell r="B413" t="str">
            <v>14.4.</v>
          </cell>
          <cell r="C413" t="str">
            <v xml:space="preserve">Suministro, transporte e Instalación ARO-TAPA HF D=0.60 m. p/Cámara de Inspección (Incluye transporte hasta la vereda Hojas Anchas del municipio de Supía)              </v>
          </cell>
          <cell r="D413" t="str">
            <v>Un</v>
          </cell>
          <cell r="E413">
            <v>628774.91111999995</v>
          </cell>
          <cell r="G413">
            <v>0</v>
          </cell>
          <cell r="H413">
            <v>597280</v>
          </cell>
          <cell r="I413">
            <v>28610</v>
          </cell>
          <cell r="J413">
            <v>2884.9111200000002</v>
          </cell>
        </row>
        <row r="414">
          <cell r="B414" t="str">
            <v>Código</v>
          </cell>
          <cell r="C414" t="str">
            <v>Descripción</v>
          </cell>
          <cell r="D414" t="str">
            <v>Unidad</v>
          </cell>
          <cell r="E414" t="str">
            <v>Costo. Unitario</v>
          </cell>
          <cell r="F414" t="str">
            <v>Cantidad</v>
          </cell>
          <cell r="G414" t="str">
            <v>H y E</v>
          </cell>
          <cell r="H414" t="str">
            <v>Materiales</v>
          </cell>
          <cell r="I414" t="str">
            <v>Mano de Obra</v>
          </cell>
          <cell r="J414" t="str">
            <v>Otros</v>
          </cell>
        </row>
        <row r="415">
          <cell r="B415" t="str">
            <v>HM-1</v>
          </cell>
          <cell r="C415" t="str">
            <v>Herramienta Menor General</v>
          </cell>
          <cell r="D415" t="str">
            <v>%</v>
          </cell>
          <cell r="E415">
            <v>28610</v>
          </cell>
          <cell r="F415">
            <v>0.1</v>
          </cell>
          <cell r="G415">
            <v>0</v>
          </cell>
          <cell r="H415">
            <v>2861</v>
          </cell>
          <cell r="I415">
            <v>0</v>
          </cell>
          <cell r="J415">
            <v>0</v>
          </cell>
        </row>
        <row r="416">
          <cell r="B416" t="str">
            <v>ACO-32</v>
          </cell>
          <cell r="C416" t="str">
            <v>ARO-TAPA Hierro Fundido D=0,60 m</v>
          </cell>
          <cell r="D416" t="str">
            <v>Un</v>
          </cell>
          <cell r="E416">
            <v>594418.5</v>
          </cell>
          <cell r="F416">
            <v>1</v>
          </cell>
          <cell r="G416">
            <v>0</v>
          </cell>
          <cell r="H416">
            <v>594419</v>
          </cell>
          <cell r="I416">
            <v>0</v>
          </cell>
          <cell r="J416">
            <v>0</v>
          </cell>
        </row>
        <row r="417">
          <cell r="B417" t="str">
            <v>MO-2</v>
          </cell>
          <cell r="C417" t="str">
            <v>Cuadrilla tipo II (1of + 2ay)</v>
          </cell>
          <cell r="D417" t="str">
            <v>Hr</v>
          </cell>
          <cell r="E417">
            <v>23842</v>
          </cell>
          <cell r="F417">
            <v>1.2</v>
          </cell>
          <cell r="G417">
            <v>0</v>
          </cell>
          <cell r="H417">
            <v>0</v>
          </cell>
          <cell r="I417">
            <v>28610</v>
          </cell>
          <cell r="J417">
            <v>0</v>
          </cell>
        </row>
        <row r="418">
          <cell r="B418" t="str">
            <v>AV-1</v>
          </cell>
          <cell r="C418" t="str">
            <v>Transporte en Camioneta hasta 1.5 Toneladas</v>
          </cell>
          <cell r="D418" t="str">
            <v>Día</v>
          </cell>
          <cell r="E418">
            <v>144245.55600000001</v>
          </cell>
          <cell r="F418">
            <v>0.02</v>
          </cell>
          <cell r="G418">
            <v>0</v>
          </cell>
          <cell r="H418">
            <v>0</v>
          </cell>
          <cell r="I418">
            <v>0</v>
          </cell>
          <cell r="J418">
            <v>2884.9111200000002</v>
          </cell>
        </row>
        <row r="421">
          <cell r="B421" t="str">
            <v>CAPITULO VI: CONCRETOS</v>
          </cell>
        </row>
        <row r="422">
          <cell r="B422" t="str">
            <v>15. Estructuras de concreto</v>
          </cell>
        </row>
        <row r="424">
          <cell r="B424" t="str">
            <v>ITEM No.</v>
          </cell>
          <cell r="C424" t="str">
            <v>Concepto</v>
          </cell>
          <cell r="D424" t="str">
            <v>Unidad</v>
          </cell>
          <cell r="E424" t="str">
            <v>Costo Directo</v>
          </cell>
          <cell r="G424" t="str">
            <v>H y E</v>
          </cell>
          <cell r="H424" t="str">
            <v>Materiales</v>
          </cell>
          <cell r="I424" t="str">
            <v>Mano de Obra</v>
          </cell>
          <cell r="J424" t="str">
            <v>Otros</v>
          </cell>
        </row>
        <row r="425">
          <cell r="B425" t="str">
            <v>15.1.</v>
          </cell>
          <cell r="C425" t="str">
            <v>Suministro, Transporte e Instalación Relleno e=5 cm - Concreto  pobre 1:4:8 (Solado de limpieza) (Incluye transporte hasta la vereda Hojas Anchas del municipio de Supía)</v>
          </cell>
          <cell r="D425" t="str">
            <v>M3</v>
          </cell>
          <cell r="E425">
            <v>551155</v>
          </cell>
          <cell r="G425">
            <v>5556</v>
          </cell>
          <cell r="H425">
            <v>442039</v>
          </cell>
          <cell r="I425">
            <v>55560</v>
          </cell>
          <cell r="J425">
            <v>48000</v>
          </cell>
        </row>
        <row r="426">
          <cell r="B426" t="str">
            <v>Código</v>
          </cell>
          <cell r="C426" t="str">
            <v>Descripción</v>
          </cell>
          <cell r="D426" t="str">
            <v>Unidad</v>
          </cell>
          <cell r="E426" t="str">
            <v>Costo. Unitario</v>
          </cell>
          <cell r="F426" t="str">
            <v>Cantidad</v>
          </cell>
          <cell r="G426" t="str">
            <v>H y E</v>
          </cell>
          <cell r="H426" t="str">
            <v>Materiales</v>
          </cell>
          <cell r="I426" t="str">
            <v>Mano de Obra</v>
          </cell>
          <cell r="J426" t="str">
            <v>Otros</v>
          </cell>
        </row>
        <row r="427">
          <cell r="B427" t="str">
            <v>HM-1</v>
          </cell>
          <cell r="C427" t="str">
            <v>Herramienta Menor General</v>
          </cell>
          <cell r="D427" t="str">
            <v>%</v>
          </cell>
          <cell r="E427">
            <v>55560</v>
          </cell>
          <cell r="F427">
            <v>0.1</v>
          </cell>
          <cell r="G427">
            <v>5556</v>
          </cell>
          <cell r="H427">
            <v>0</v>
          </cell>
          <cell r="I427">
            <v>0</v>
          </cell>
          <cell r="J427">
            <v>0</v>
          </cell>
        </row>
        <row r="428">
          <cell r="B428" t="str">
            <v>MC-26</v>
          </cell>
          <cell r="C428" t="str">
            <v>Concreto (14  Mpa) Producido en Obra</v>
          </cell>
          <cell r="D428" t="str">
            <v>m3</v>
          </cell>
          <cell r="E428">
            <v>392073</v>
          </cell>
          <cell r="F428">
            <v>1.05</v>
          </cell>
          <cell r="G428">
            <v>0</v>
          </cell>
          <cell r="H428">
            <v>411677</v>
          </cell>
          <cell r="I428">
            <v>0</v>
          </cell>
          <cell r="J428">
            <v>0</v>
          </cell>
        </row>
        <row r="429">
          <cell r="B429" t="str">
            <v>ACO-35</v>
          </cell>
          <cell r="C429" t="str">
            <v>Impermeablizante integral (plastocrete o similar)</v>
          </cell>
          <cell r="D429" t="str">
            <v>Kg</v>
          </cell>
          <cell r="E429">
            <v>9246.51</v>
          </cell>
          <cell r="F429">
            <v>2.25</v>
          </cell>
          <cell r="G429">
            <v>0</v>
          </cell>
          <cell r="H429">
            <v>20805</v>
          </cell>
          <cell r="I429">
            <v>0</v>
          </cell>
          <cell r="J429">
            <v>0</v>
          </cell>
        </row>
        <row r="430">
          <cell r="B430" t="str">
            <v>MC-34</v>
          </cell>
          <cell r="C430" t="str">
            <v>Curador para Concreto tipo Antisol blanco</v>
          </cell>
          <cell r="D430" t="str">
            <v>Kg</v>
          </cell>
          <cell r="E430">
            <v>9101.7360719999997</v>
          </cell>
          <cell r="F430">
            <v>1.05</v>
          </cell>
          <cell r="G430">
            <v>0</v>
          </cell>
          <cell r="H430">
            <v>9557</v>
          </cell>
          <cell r="I430">
            <v>0</v>
          </cell>
          <cell r="J430">
            <v>0</v>
          </cell>
        </row>
        <row r="431">
          <cell r="B431" t="str">
            <v>MO-7</v>
          </cell>
          <cell r="C431" t="str">
            <v>Cuadrilla tipo VII - Producción e Instalación Concreto</v>
          </cell>
          <cell r="D431" t="str">
            <v>Hr</v>
          </cell>
          <cell r="E431">
            <v>73671</v>
          </cell>
          <cell r="F431">
            <v>0.7541676870202938</v>
          </cell>
          <cell r="G431">
            <v>0</v>
          </cell>
          <cell r="H431">
            <v>0</v>
          </cell>
          <cell r="I431">
            <v>55560</v>
          </cell>
          <cell r="J431">
            <v>0</v>
          </cell>
        </row>
        <row r="432">
          <cell r="B432" t="str">
            <v>AV-8</v>
          </cell>
          <cell r="C432" t="str">
            <v>Transporte fuente de material  pétreo  a Hojas Anchas</v>
          </cell>
          <cell r="D432" t="str">
            <v>m3</v>
          </cell>
          <cell r="E432">
            <v>48000</v>
          </cell>
          <cell r="F432">
            <v>1</v>
          </cell>
          <cell r="G432">
            <v>0</v>
          </cell>
          <cell r="H432">
            <v>0</v>
          </cell>
          <cell r="I432">
            <v>0</v>
          </cell>
          <cell r="J432">
            <v>48000</v>
          </cell>
        </row>
        <row r="435">
          <cell r="B435" t="str">
            <v>ITEM No.</v>
          </cell>
          <cell r="C435" t="str">
            <v>Concepto</v>
          </cell>
          <cell r="D435" t="str">
            <v>Unidad</v>
          </cell>
          <cell r="E435" t="str">
            <v>Costo Directo</v>
          </cell>
          <cell r="G435" t="str">
            <v>H y E</v>
          </cell>
          <cell r="H435" t="str">
            <v>Materiales</v>
          </cell>
          <cell r="I435" t="str">
            <v>Mano de Obra</v>
          </cell>
          <cell r="J435" t="str">
            <v>Otros</v>
          </cell>
        </row>
        <row r="436">
          <cell r="B436" t="str">
            <v>15.2.</v>
          </cell>
          <cell r="C436" t="str">
            <v>Suministro, transporte e instalación Concreto Estructural 28 Mpa  Impermeabilizado  (Para muros ,losas y canal) (Incluye transporte hasta la vereda Hojas Anchas del municipio de Supía)</v>
          </cell>
          <cell r="D436" t="str">
            <v>M3</v>
          </cell>
          <cell r="E436">
            <v>976156</v>
          </cell>
          <cell r="G436">
            <v>27791</v>
          </cell>
          <cell r="H436">
            <v>716806</v>
          </cell>
          <cell r="I436">
            <v>163559</v>
          </cell>
          <cell r="J436">
            <v>68000</v>
          </cell>
        </row>
        <row r="437">
          <cell r="B437" t="str">
            <v>Código</v>
          </cell>
          <cell r="C437" t="str">
            <v>Descripción</v>
          </cell>
          <cell r="D437" t="str">
            <v>Unidad</v>
          </cell>
          <cell r="E437" t="str">
            <v>Costo. Unitario</v>
          </cell>
          <cell r="F437" t="str">
            <v>Cantidad</v>
          </cell>
          <cell r="G437" t="str">
            <v>H y E</v>
          </cell>
          <cell r="H437" t="str">
            <v>Materiales</v>
          </cell>
          <cell r="I437" t="str">
            <v>Mano de Obra</v>
          </cell>
          <cell r="J437" t="str">
            <v>Otros</v>
          </cell>
        </row>
        <row r="438">
          <cell r="B438" t="str">
            <v>HM-1</v>
          </cell>
          <cell r="C438" t="str">
            <v>Herramienta Menor General</v>
          </cell>
          <cell r="D438" t="str">
            <v>%</v>
          </cell>
          <cell r="E438">
            <v>163559</v>
          </cell>
          <cell r="F438">
            <v>0.1</v>
          </cell>
          <cell r="G438">
            <v>16356</v>
          </cell>
          <cell r="H438">
            <v>0</v>
          </cell>
          <cell r="I438">
            <v>0</v>
          </cell>
          <cell r="J438">
            <v>0</v>
          </cell>
        </row>
        <row r="439">
          <cell r="B439" t="str">
            <v>MC-25</v>
          </cell>
          <cell r="C439" t="str">
            <v>Concreto Clase I (28Mpa) Producido en Obra</v>
          </cell>
          <cell r="D439" t="str">
            <v>m3</v>
          </cell>
          <cell r="E439">
            <v>646243.41617606732</v>
          </cell>
          <cell r="F439">
            <v>1.05</v>
          </cell>
          <cell r="G439">
            <v>0</v>
          </cell>
          <cell r="H439">
            <v>678556</v>
          </cell>
          <cell r="I439">
            <v>0</v>
          </cell>
          <cell r="J439">
            <v>0</v>
          </cell>
        </row>
        <row r="440">
          <cell r="B440" t="str">
            <v>AE-13</v>
          </cell>
          <cell r="C440" t="str">
            <v>Alquiler de Formaleta metalica para vaciado y armado de las estructuras</v>
          </cell>
          <cell r="D440" t="str">
            <v>Día</v>
          </cell>
          <cell r="E440">
            <v>20000</v>
          </cell>
          <cell r="F440">
            <v>1</v>
          </cell>
          <cell r="G440">
            <v>0</v>
          </cell>
          <cell r="H440">
            <v>0</v>
          </cell>
          <cell r="I440">
            <v>0</v>
          </cell>
          <cell r="J440">
            <v>20000</v>
          </cell>
        </row>
        <row r="441">
          <cell r="B441" t="str">
            <v>ACO-35</v>
          </cell>
          <cell r="C441" t="str">
            <v>Impermeablizante integral (plastocrete o similar)</v>
          </cell>
          <cell r="D441" t="str">
            <v>Kg</v>
          </cell>
          <cell r="E441">
            <v>17000</v>
          </cell>
          <cell r="F441">
            <v>2.25</v>
          </cell>
          <cell r="G441">
            <v>0</v>
          </cell>
          <cell r="H441">
            <v>38250</v>
          </cell>
          <cell r="I441">
            <v>0</v>
          </cell>
          <cell r="J441">
            <v>0</v>
          </cell>
        </row>
        <row r="442">
          <cell r="B442" t="str">
            <v>MC-34</v>
          </cell>
          <cell r="C442" t="str">
            <v>Curador para Concreto tipo Antisol blanco</v>
          </cell>
          <cell r="D442" t="str">
            <v>Kg</v>
          </cell>
          <cell r="E442">
            <v>10890.4</v>
          </cell>
          <cell r="F442">
            <v>1.05</v>
          </cell>
          <cell r="G442">
            <v>11435</v>
          </cell>
          <cell r="H442">
            <v>0</v>
          </cell>
          <cell r="I442">
            <v>0</v>
          </cell>
          <cell r="J442">
            <v>0</v>
          </cell>
        </row>
        <row r="443">
          <cell r="B443" t="str">
            <v>MO-7</v>
          </cell>
          <cell r="C443" t="str">
            <v>Cuadrilla tipo VII - Producción e Instalación Concreto</v>
          </cell>
          <cell r="D443" t="str">
            <v>Hr</v>
          </cell>
          <cell r="E443">
            <v>81779.621108820837</v>
          </cell>
          <cell r="F443">
            <v>2</v>
          </cell>
          <cell r="G443">
            <v>0</v>
          </cell>
          <cell r="H443">
            <v>0</v>
          </cell>
          <cell r="I443">
            <v>163559</v>
          </cell>
          <cell r="J443">
            <v>0</v>
          </cell>
        </row>
        <row r="444">
          <cell r="B444" t="str">
            <v>AV-8</v>
          </cell>
          <cell r="C444" t="str">
            <v>Transporte fuente de material  pétreo  a Hojas Anchas</v>
          </cell>
          <cell r="D444" t="str">
            <v>m3</v>
          </cell>
          <cell r="E444">
            <v>48000</v>
          </cell>
          <cell r="F444">
            <v>1</v>
          </cell>
          <cell r="G444">
            <v>0</v>
          </cell>
          <cell r="H444">
            <v>0</v>
          </cell>
          <cell r="I444">
            <v>0</v>
          </cell>
          <cell r="J444">
            <v>48000</v>
          </cell>
        </row>
        <row r="447">
          <cell r="B447" t="str">
            <v>ITEM No.</v>
          </cell>
          <cell r="C447" t="str">
            <v>Concepto</v>
          </cell>
          <cell r="D447" t="str">
            <v>Unidad</v>
          </cell>
          <cell r="E447" t="str">
            <v>Costo Directo</v>
          </cell>
          <cell r="G447" t="str">
            <v>H y E</v>
          </cell>
          <cell r="H447" t="str">
            <v>Materiales</v>
          </cell>
          <cell r="I447" t="str">
            <v>Mano de Obra</v>
          </cell>
          <cell r="J447" t="str">
            <v>Otros</v>
          </cell>
        </row>
        <row r="448">
          <cell r="B448" t="str">
            <v>15.3.</v>
          </cell>
          <cell r="C448" t="str">
            <v>Suministro, transporte e instalación Concreto Estructural 28 Mpa  sin impermeabilizante  (Para pasarela) (Incluye transporte hasta la vereda Hojas Anchas del municipio de Supía)</v>
          </cell>
          <cell r="D448" t="str">
            <v>M3</v>
          </cell>
          <cell r="E448">
            <v>750027</v>
          </cell>
          <cell r="G448">
            <v>48917</v>
          </cell>
          <cell r="H448">
            <v>499926</v>
          </cell>
          <cell r="I448">
            <v>139975</v>
          </cell>
          <cell r="J448">
            <v>61209</v>
          </cell>
        </row>
        <row r="449">
          <cell r="B449" t="str">
            <v>Código</v>
          </cell>
          <cell r="C449" t="str">
            <v>Descripción</v>
          </cell>
          <cell r="D449" t="str">
            <v>Unidad</v>
          </cell>
          <cell r="E449" t="str">
            <v>Costo. Unitario</v>
          </cell>
          <cell r="F449" t="str">
            <v>Cantidad</v>
          </cell>
          <cell r="G449" t="str">
            <v>H y E</v>
          </cell>
          <cell r="H449" t="str">
            <v>Materiales</v>
          </cell>
          <cell r="I449" t="str">
            <v>Mano de Obra</v>
          </cell>
          <cell r="J449" t="str">
            <v>Otros</v>
          </cell>
        </row>
        <row r="450">
          <cell r="B450" t="str">
            <v>HM-1</v>
          </cell>
          <cell r="C450" t="str">
            <v>Herramienta Menor General</v>
          </cell>
          <cell r="D450" t="str">
            <v>%</v>
          </cell>
          <cell r="E450">
            <v>139975</v>
          </cell>
          <cell r="F450">
            <v>0.1</v>
          </cell>
          <cell r="G450">
            <v>13998</v>
          </cell>
          <cell r="H450">
            <v>0</v>
          </cell>
          <cell r="I450">
            <v>0</v>
          </cell>
          <cell r="J450">
            <v>0</v>
          </cell>
        </row>
        <row r="451">
          <cell r="B451" t="str">
            <v>AE-11</v>
          </cell>
          <cell r="C451" t="str">
            <v>Alquiler Vibrador Eléctrico</v>
          </cell>
          <cell r="D451" t="str">
            <v>Día</v>
          </cell>
          <cell r="E451">
            <v>55479.06</v>
          </cell>
          <cell r="F451">
            <v>0.25</v>
          </cell>
          <cell r="G451">
            <v>13870</v>
          </cell>
          <cell r="H451">
            <v>0</v>
          </cell>
          <cell r="I451">
            <v>0</v>
          </cell>
          <cell r="J451">
            <v>0</v>
          </cell>
        </row>
        <row r="452">
          <cell r="B452" t="str">
            <v>AE-10</v>
          </cell>
          <cell r="C452" t="str">
            <v>Alquiler Mezcladora 1 Saco a Gasolina</v>
          </cell>
          <cell r="D452" t="str">
            <v>Día</v>
          </cell>
          <cell r="E452">
            <v>45968.364000000001</v>
          </cell>
          <cell r="F452">
            <v>0.25</v>
          </cell>
          <cell r="G452">
            <v>11492</v>
          </cell>
          <cell r="H452">
            <v>0</v>
          </cell>
          <cell r="I452">
            <v>0</v>
          </cell>
          <cell r="J452">
            <v>0</v>
          </cell>
        </row>
        <row r="453">
          <cell r="B453" t="str">
            <v>MC-25</v>
          </cell>
          <cell r="C453" t="str">
            <v>Concreto Clase I (28Mpa) Producido en Obra</v>
          </cell>
          <cell r="D453" t="str">
            <v>m3</v>
          </cell>
          <cell r="E453">
            <v>476120</v>
          </cell>
          <cell r="F453">
            <v>1.05</v>
          </cell>
          <cell r="G453">
            <v>0</v>
          </cell>
          <cell r="H453">
            <v>499926</v>
          </cell>
          <cell r="I453">
            <v>0</v>
          </cell>
          <cell r="J453">
            <v>0</v>
          </cell>
        </row>
        <row r="454">
          <cell r="B454" t="str">
            <v>AE-13</v>
          </cell>
          <cell r="C454" t="str">
            <v>Alquiler de Formaleta metalica para vaciado y armado de las estructuras</v>
          </cell>
          <cell r="D454" t="str">
            <v>Día</v>
          </cell>
          <cell r="E454">
            <v>13209.3</v>
          </cell>
          <cell r="F454">
            <v>1</v>
          </cell>
          <cell r="G454">
            <v>0</v>
          </cell>
          <cell r="H454">
            <v>0</v>
          </cell>
          <cell r="I454">
            <v>0</v>
          </cell>
          <cell r="J454">
            <v>13209</v>
          </cell>
        </row>
        <row r="455">
          <cell r="B455" t="str">
            <v>MC-34</v>
          </cell>
          <cell r="C455" t="str">
            <v>Curador para Concreto tipo Antisol blanco</v>
          </cell>
          <cell r="D455" t="str">
            <v>Kg</v>
          </cell>
          <cell r="E455">
            <v>9101.7360719999997</v>
          </cell>
          <cell r="F455">
            <v>1.05</v>
          </cell>
          <cell r="G455">
            <v>9557</v>
          </cell>
          <cell r="H455">
            <v>0</v>
          </cell>
          <cell r="I455">
            <v>0</v>
          </cell>
          <cell r="J455">
            <v>0</v>
          </cell>
        </row>
        <row r="456">
          <cell r="B456" t="str">
            <v>MO-7</v>
          </cell>
          <cell r="C456" t="str">
            <v>Cuadrilla tipo VII - Producción e Instalación Concreto</v>
          </cell>
          <cell r="D456" t="str">
            <v>Hr</v>
          </cell>
          <cell r="E456">
            <v>73671</v>
          </cell>
          <cell r="F456">
            <v>1.9</v>
          </cell>
          <cell r="G456">
            <v>0</v>
          </cell>
          <cell r="H456">
            <v>0</v>
          </cell>
          <cell r="I456">
            <v>139975</v>
          </cell>
          <cell r="J456">
            <v>0</v>
          </cell>
        </row>
        <row r="457">
          <cell r="B457" t="str">
            <v>AV-8</v>
          </cell>
          <cell r="C457" t="str">
            <v>Transporte fuente de material  pétreo  a Hojas Anchas</v>
          </cell>
          <cell r="D457" t="str">
            <v>m3</v>
          </cell>
          <cell r="E457">
            <v>48000</v>
          </cell>
          <cell r="F457">
            <v>1</v>
          </cell>
          <cell r="G457">
            <v>0</v>
          </cell>
          <cell r="H457">
            <v>0</v>
          </cell>
          <cell r="I457">
            <v>0</v>
          </cell>
          <cell r="J457">
            <v>48000</v>
          </cell>
        </row>
        <row r="460">
          <cell r="B460" t="str">
            <v xml:space="preserve">CAPITULO VII: ACERO DE REFUERZO </v>
          </cell>
        </row>
        <row r="461">
          <cell r="B461" t="str">
            <v>16. Acero estructural para refuerzo</v>
          </cell>
        </row>
        <row r="463">
          <cell r="B463" t="str">
            <v>ITEM No.</v>
          </cell>
          <cell r="C463" t="str">
            <v>Concepto</v>
          </cell>
          <cell r="D463" t="str">
            <v>Unidad</v>
          </cell>
          <cell r="E463" t="str">
            <v>Costo Directo</v>
          </cell>
          <cell r="G463" t="str">
            <v>H y E</v>
          </cell>
          <cell r="H463" t="str">
            <v>Materiales</v>
          </cell>
          <cell r="I463" t="str">
            <v>Mano de Obra</v>
          </cell>
          <cell r="J463" t="str">
            <v>Otros</v>
          </cell>
        </row>
        <row r="464">
          <cell r="B464" t="str">
            <v>16.1.</v>
          </cell>
          <cell r="C464" t="str">
            <v xml:space="preserve">Suministro, Transporte e Instalación Acero de Refuerzo de de 420 Mpa (4200 Kg/cm2) (Incluye transporte hasta la vereda Hojas Anchas del municipio de Supía)                                  </v>
          </cell>
          <cell r="D464" t="str">
            <v>Kg</v>
          </cell>
          <cell r="E464">
            <v>5730.7366680000005</v>
          </cell>
          <cell r="G464">
            <v>127</v>
          </cell>
          <cell r="H464">
            <v>3903</v>
          </cell>
          <cell r="I464">
            <v>1268</v>
          </cell>
          <cell r="J464">
            <v>432.73666800000007</v>
          </cell>
        </row>
        <row r="465">
          <cell r="B465" t="str">
            <v>Código</v>
          </cell>
          <cell r="C465" t="str">
            <v>Descripción</v>
          </cell>
          <cell r="D465" t="str">
            <v>Unidad</v>
          </cell>
          <cell r="E465" t="str">
            <v>Costo. Unitario</v>
          </cell>
          <cell r="F465" t="str">
            <v>Cantidad</v>
          </cell>
          <cell r="G465" t="str">
            <v>H y E</v>
          </cell>
          <cell r="H465" t="str">
            <v>Materiales</v>
          </cell>
          <cell r="I465" t="str">
            <v>Mano de Obra</v>
          </cell>
          <cell r="J465" t="str">
            <v>Otros</v>
          </cell>
        </row>
        <row r="466">
          <cell r="B466" t="str">
            <v>HM-1</v>
          </cell>
          <cell r="C466" t="str">
            <v>Herramienta Menor General</v>
          </cell>
          <cell r="D466" t="str">
            <v>%</v>
          </cell>
          <cell r="E466">
            <v>1268</v>
          </cell>
          <cell r="F466">
            <v>0.1</v>
          </cell>
          <cell r="G466">
            <v>127</v>
          </cell>
          <cell r="H466">
            <v>0</v>
          </cell>
          <cell r="I466">
            <v>0</v>
          </cell>
          <cell r="J466">
            <v>0</v>
          </cell>
        </row>
        <row r="467">
          <cell r="B467" t="str">
            <v>AR-2</v>
          </cell>
          <cell r="C467" t="str">
            <v>Acero de Refuerzo 1/2" a 1 1/4" de 420 MPa</v>
          </cell>
          <cell r="D467" t="str">
            <v>Kg</v>
          </cell>
          <cell r="E467">
            <v>3861.18</v>
          </cell>
          <cell r="F467">
            <v>1</v>
          </cell>
          <cell r="G467">
            <v>0</v>
          </cell>
          <cell r="H467">
            <v>3861</v>
          </cell>
          <cell r="I467">
            <v>0</v>
          </cell>
          <cell r="J467">
            <v>0</v>
          </cell>
        </row>
        <row r="468">
          <cell r="B468" t="str">
            <v>AR-4</v>
          </cell>
          <cell r="C468" t="str">
            <v>Alambre de Amarre Cal 18</v>
          </cell>
          <cell r="D468" t="str">
            <v>Kg</v>
          </cell>
          <cell r="E468">
            <v>5283.72</v>
          </cell>
          <cell r="F468">
            <v>8.0000000000000002E-3</v>
          </cell>
          <cell r="G468">
            <v>0</v>
          </cell>
          <cell r="H468">
            <v>42</v>
          </cell>
          <cell r="I468">
            <v>0</v>
          </cell>
          <cell r="J468">
            <v>0</v>
          </cell>
        </row>
        <row r="469">
          <cell r="B469" t="str">
            <v>MO-1</v>
          </cell>
          <cell r="C469" t="str">
            <v>Cuadrilla tipo I (1of + 1ay)</v>
          </cell>
          <cell r="D469" t="str">
            <v>Hr</v>
          </cell>
          <cell r="E469">
            <v>17346</v>
          </cell>
          <cell r="F469">
            <v>7.3099999999999998E-2</v>
          </cell>
          <cell r="G469">
            <v>0</v>
          </cell>
          <cell r="H469">
            <v>0</v>
          </cell>
          <cell r="I469">
            <v>1268</v>
          </cell>
          <cell r="J469">
            <v>0</v>
          </cell>
        </row>
        <row r="470">
          <cell r="B470" t="str">
            <v>AV-1</v>
          </cell>
          <cell r="C470" t="str">
            <v>Transporte en Camioneta hasta 1.5 Toneladas</v>
          </cell>
          <cell r="D470" t="str">
            <v>Día</v>
          </cell>
          <cell r="E470">
            <v>144245.55600000001</v>
          </cell>
          <cell r="F470">
            <v>3.0000000000000001E-3</v>
          </cell>
          <cell r="G470">
            <v>0</v>
          </cell>
          <cell r="H470">
            <v>0</v>
          </cell>
          <cell r="I470">
            <v>0</v>
          </cell>
          <cell r="J470">
            <v>432.73666800000007</v>
          </cell>
        </row>
        <row r="472">
          <cell r="B472" t="str">
            <v>17. Juntas de construcción</v>
          </cell>
        </row>
        <row r="473">
          <cell r="B473" t="str">
            <v>ITEM No.</v>
          </cell>
          <cell r="C473" t="str">
            <v>Concepto</v>
          </cell>
          <cell r="D473" t="str">
            <v>Unidad</v>
          </cell>
          <cell r="E473" t="str">
            <v>Costo Directo</v>
          </cell>
          <cell r="G473" t="str">
            <v>H y E</v>
          </cell>
          <cell r="H473" t="str">
            <v>Materiales</v>
          </cell>
          <cell r="I473" t="str">
            <v>Mano de Obra</v>
          </cell>
          <cell r="J473" t="str">
            <v>Otros</v>
          </cell>
        </row>
        <row r="474">
          <cell r="B474" t="str">
            <v>17.1.</v>
          </cell>
          <cell r="C474" t="str">
            <v xml:space="preserve">Suministro, transporte e instalación Cinta PVC V -22 (Para sellado de juntas de concreto)                       </v>
          </cell>
          <cell r="D474" t="str">
            <v>ML</v>
          </cell>
          <cell r="E474">
            <v>55342</v>
          </cell>
          <cell r="G474">
            <v>221</v>
          </cell>
          <cell r="H474">
            <v>52911</v>
          </cell>
          <cell r="I474">
            <v>2210</v>
          </cell>
          <cell r="J474">
            <v>0</v>
          </cell>
        </row>
        <row r="475">
          <cell r="B475" t="str">
            <v>Código</v>
          </cell>
          <cell r="C475" t="str">
            <v>Descripción</v>
          </cell>
          <cell r="D475" t="str">
            <v>Unidad</v>
          </cell>
          <cell r="E475" t="str">
            <v>Costo. Unitario</v>
          </cell>
          <cell r="F475" t="str">
            <v>Cantidad</v>
          </cell>
          <cell r="G475" t="str">
            <v>H y E</v>
          </cell>
          <cell r="H475" t="str">
            <v>Materiales</v>
          </cell>
          <cell r="I475" t="str">
            <v>Mano de Obra</v>
          </cell>
          <cell r="J475" t="str">
            <v>Otros</v>
          </cell>
        </row>
        <row r="476">
          <cell r="B476" t="str">
            <v>HM-1</v>
          </cell>
          <cell r="C476" t="str">
            <v>Herramienta Menor General</v>
          </cell>
          <cell r="D476" t="str">
            <v>%</v>
          </cell>
          <cell r="E476">
            <v>2210</v>
          </cell>
          <cell r="F476">
            <v>0.1</v>
          </cell>
          <cell r="G476">
            <v>221</v>
          </cell>
          <cell r="H476">
            <v>0</v>
          </cell>
          <cell r="I476">
            <v>0</v>
          </cell>
          <cell r="J476">
            <v>0</v>
          </cell>
        </row>
        <row r="477">
          <cell r="B477" t="str">
            <v>MO-7</v>
          </cell>
          <cell r="C477" t="str">
            <v>Cuadrilla tipo VII - Producción e Instalación Concreto</v>
          </cell>
          <cell r="D477" t="str">
            <v>Hr</v>
          </cell>
          <cell r="E477">
            <v>73671</v>
          </cell>
          <cell r="F477">
            <v>0.03</v>
          </cell>
          <cell r="G477">
            <v>0</v>
          </cell>
          <cell r="H477">
            <v>0</v>
          </cell>
          <cell r="I477">
            <v>2210</v>
          </cell>
          <cell r="J477">
            <v>0</v>
          </cell>
        </row>
        <row r="478">
          <cell r="B478" t="str">
            <v>SJ-3</v>
          </cell>
          <cell r="C478" t="str">
            <v>Cinta Pvc V - 22 (22 cm.) p/sellado de Juntas de Concretos</v>
          </cell>
          <cell r="D478" t="str">
            <v>ml</v>
          </cell>
          <cell r="E478">
            <v>44092.643400000001</v>
          </cell>
          <cell r="F478">
            <v>1.2</v>
          </cell>
          <cell r="G478">
            <v>0</v>
          </cell>
          <cell r="H478">
            <v>52911</v>
          </cell>
          <cell r="I478">
            <v>0</v>
          </cell>
          <cell r="J478">
            <v>0</v>
          </cell>
        </row>
        <row r="481">
          <cell r="B481" t="str">
            <v>18. Elementos misceláneos</v>
          </cell>
        </row>
        <row r="483">
          <cell r="B483" t="str">
            <v>ITEM No.</v>
          </cell>
          <cell r="C483" t="str">
            <v>Concepto</v>
          </cell>
          <cell r="D483" t="str">
            <v>Unidad</v>
          </cell>
          <cell r="E483" t="str">
            <v>Costo Directo</v>
          </cell>
          <cell r="G483" t="str">
            <v>H y E</v>
          </cell>
          <cell r="H483" t="str">
            <v>Materiales</v>
          </cell>
          <cell r="I483" t="str">
            <v>Mano de Obra</v>
          </cell>
          <cell r="J483" t="str">
            <v>Otros</v>
          </cell>
        </row>
        <row r="484">
          <cell r="B484" t="str">
            <v>18.1.</v>
          </cell>
          <cell r="C484" t="str">
            <v xml:space="preserve">Suministro, transporte e instalación de escalones en varilla de acero de diámtro 3/4", desarrollo de 75 cm (Incluye perforación con broca 7/8" y epoxico Sikadur 42 anclaje (Incluye transporte hasta la vereda Hojas Anchas del municipio de Supía)                            </v>
          </cell>
          <cell r="D484" t="str">
            <v>ML</v>
          </cell>
          <cell r="E484">
            <v>27676</v>
          </cell>
          <cell r="G484">
            <v>8573</v>
          </cell>
          <cell r="H484">
            <v>17911</v>
          </cell>
          <cell r="I484">
            <v>1192</v>
          </cell>
          <cell r="J484">
            <v>0</v>
          </cell>
        </row>
        <row r="485">
          <cell r="B485" t="str">
            <v>Código</v>
          </cell>
          <cell r="C485" t="str">
            <v>Descripción</v>
          </cell>
          <cell r="D485" t="str">
            <v>Unidad</v>
          </cell>
          <cell r="E485" t="str">
            <v>Costo. Unitario</v>
          </cell>
          <cell r="F485" t="str">
            <v>Cantidad</v>
          </cell>
          <cell r="G485" t="str">
            <v>H y E</v>
          </cell>
          <cell r="H485" t="str">
            <v>Materiales</v>
          </cell>
          <cell r="I485" t="str">
            <v>Mano de Obra</v>
          </cell>
          <cell r="J485" t="str">
            <v>Otros</v>
          </cell>
        </row>
        <row r="486">
          <cell r="B486" t="str">
            <v>HM-1</v>
          </cell>
          <cell r="C486" t="str">
            <v>Herramienta Menor General</v>
          </cell>
          <cell r="D486" t="str">
            <v>%</v>
          </cell>
          <cell r="E486">
            <v>1192</v>
          </cell>
          <cell r="F486">
            <v>0.1</v>
          </cell>
          <cell r="G486">
            <v>119</v>
          </cell>
          <cell r="H486">
            <v>0</v>
          </cell>
          <cell r="I486">
            <v>0</v>
          </cell>
          <cell r="J486">
            <v>0</v>
          </cell>
        </row>
        <row r="487">
          <cell r="B487" t="str">
            <v>AR-18</v>
          </cell>
          <cell r="C487" t="str">
            <v>Varilla en acero de diametro 3/4"</v>
          </cell>
          <cell r="D487" t="str">
            <v>ml</v>
          </cell>
          <cell r="E487">
            <v>6868.8360000000002</v>
          </cell>
          <cell r="F487">
            <v>1.05</v>
          </cell>
          <cell r="G487">
            <v>0</v>
          </cell>
          <cell r="H487">
            <v>7212</v>
          </cell>
          <cell r="I487">
            <v>0</v>
          </cell>
          <cell r="J487">
            <v>0</v>
          </cell>
        </row>
        <row r="488">
          <cell r="B488" t="str">
            <v>AE-39</v>
          </cell>
          <cell r="C488" t="str">
            <v>Alquiler taladro percutor</v>
          </cell>
          <cell r="D488" t="str">
            <v>Día</v>
          </cell>
          <cell r="E488">
            <v>21134.880000000001</v>
          </cell>
          <cell r="F488">
            <v>0.4</v>
          </cell>
          <cell r="G488">
            <v>8454</v>
          </cell>
        </row>
        <row r="489">
          <cell r="B489" t="str">
            <v>ACO-53</v>
          </cell>
          <cell r="C489" t="str">
            <v>Broca para muro 7/8" X8"</v>
          </cell>
          <cell r="D489" t="str">
            <v>Un</v>
          </cell>
          <cell r="E489">
            <v>31702.32</v>
          </cell>
          <cell r="F489">
            <v>0.05</v>
          </cell>
          <cell r="H489">
            <v>1585</v>
          </cell>
        </row>
        <row r="490">
          <cell r="B490" t="str">
            <v>ACO-54</v>
          </cell>
          <cell r="C490" t="str">
            <v>Mortero fluido de tres componentes con base en resi-nas epóxicas y agregados de cuarzo seleccionados- Anclaje</v>
          </cell>
          <cell r="D490" t="str">
            <v>kg</v>
          </cell>
          <cell r="E490">
            <v>30381.39</v>
          </cell>
          <cell r="F490">
            <v>0.3</v>
          </cell>
          <cell r="H490">
            <v>9114</v>
          </cell>
        </row>
        <row r="491">
          <cell r="B491" t="str">
            <v>MO-8</v>
          </cell>
          <cell r="C491" t="str">
            <v>Cuadrilla tipo VIII - Instalación Tubería, Accesorios de Acueducto y Alcantarillado</v>
          </cell>
          <cell r="D491" t="str">
            <v>Hr</v>
          </cell>
          <cell r="E491">
            <v>23842</v>
          </cell>
          <cell r="F491">
            <v>0.05</v>
          </cell>
          <cell r="G491">
            <v>0</v>
          </cell>
          <cell r="H491">
            <v>0</v>
          </cell>
          <cell r="I491">
            <v>1192</v>
          </cell>
          <cell r="J491">
            <v>0</v>
          </cell>
        </row>
        <row r="494">
          <cell r="B494" t="str">
            <v>ITEM No.</v>
          </cell>
          <cell r="C494" t="str">
            <v>Concepto</v>
          </cell>
          <cell r="D494" t="str">
            <v>Unidad</v>
          </cell>
          <cell r="E494" t="str">
            <v>Costo Directo</v>
          </cell>
          <cell r="G494" t="str">
            <v>H y E</v>
          </cell>
          <cell r="H494" t="str">
            <v>Materiales</v>
          </cell>
          <cell r="I494" t="str">
            <v>Mano de Obra</v>
          </cell>
          <cell r="J494" t="str">
            <v>Otros</v>
          </cell>
        </row>
        <row r="495">
          <cell r="B495" t="str">
            <v>18.2.</v>
          </cell>
          <cell r="C495" t="str">
            <v xml:space="preserve">Suministro, transporte e instalación de tuberia HG de 1 1/4"  (barandas de pasarela-sedimentador)  (Incluye transporte hasta la vereda Hojas Anchas del municipio de Supía)                          </v>
          </cell>
          <cell r="D495" t="str">
            <v>ML</v>
          </cell>
          <cell r="E495">
            <v>186257.736668</v>
          </cell>
          <cell r="G495">
            <v>58154</v>
          </cell>
          <cell r="H495">
            <v>8461</v>
          </cell>
          <cell r="I495">
            <v>119210</v>
          </cell>
          <cell r="J495">
            <v>432.73666800000007</v>
          </cell>
        </row>
        <row r="496">
          <cell r="B496" t="str">
            <v>Código</v>
          </cell>
          <cell r="C496" t="str">
            <v>Descripción</v>
          </cell>
          <cell r="D496" t="str">
            <v>Unidad</v>
          </cell>
          <cell r="E496" t="str">
            <v>Costo. Unitario</v>
          </cell>
          <cell r="F496" t="str">
            <v>Cantidad</v>
          </cell>
          <cell r="G496" t="str">
            <v>H y E</v>
          </cell>
          <cell r="H496" t="str">
            <v>Materiales</v>
          </cell>
          <cell r="I496" t="str">
            <v>Mano de Obra</v>
          </cell>
          <cell r="J496" t="str">
            <v>Otros</v>
          </cell>
        </row>
        <row r="497">
          <cell r="B497" t="str">
            <v>HM-1</v>
          </cell>
          <cell r="C497" t="str">
            <v>Herramienta Menor General</v>
          </cell>
          <cell r="D497" t="str">
            <v>%</v>
          </cell>
          <cell r="E497">
            <v>119210</v>
          </cell>
          <cell r="F497">
            <v>0.1</v>
          </cell>
          <cell r="G497">
            <v>11921</v>
          </cell>
          <cell r="H497">
            <v>0</v>
          </cell>
          <cell r="I497">
            <v>0</v>
          </cell>
          <cell r="J497">
            <v>0</v>
          </cell>
        </row>
        <row r="498">
          <cell r="B498" t="str">
            <v>AP-160</v>
          </cell>
          <cell r="C498" t="str">
            <v>Tubería en HG de 1 1/4"</v>
          </cell>
          <cell r="D498" t="str">
            <v>ml</v>
          </cell>
          <cell r="E498">
            <v>8057.6729999999998</v>
          </cell>
          <cell r="F498">
            <v>1.05</v>
          </cell>
          <cell r="G498">
            <v>0</v>
          </cell>
          <cell r="H498">
            <v>8461</v>
          </cell>
          <cell r="I498">
            <v>0</v>
          </cell>
          <cell r="J498">
            <v>0</v>
          </cell>
        </row>
        <row r="499">
          <cell r="B499" t="str">
            <v>AE-30</v>
          </cell>
          <cell r="C499" t="str">
            <v>Soldadura y Accesorios</v>
          </cell>
          <cell r="D499" t="str">
            <v>GL</v>
          </cell>
          <cell r="E499">
            <v>6604.65</v>
          </cell>
          <cell r="F499">
            <v>7</v>
          </cell>
          <cell r="G499">
            <v>46233</v>
          </cell>
          <cell r="H499">
            <v>0</v>
          </cell>
          <cell r="I499">
            <v>0</v>
          </cell>
          <cell r="J499">
            <v>0</v>
          </cell>
        </row>
        <row r="500">
          <cell r="B500" t="str">
            <v>MO-8</v>
          </cell>
          <cell r="C500" t="str">
            <v>Cuadrilla tipo VIII - Instalación Tubería, Accesorios de Acueducto y Alcantarillado</v>
          </cell>
          <cell r="D500" t="str">
            <v>Hr</v>
          </cell>
          <cell r="E500">
            <v>23842</v>
          </cell>
          <cell r="F500">
            <v>5</v>
          </cell>
          <cell r="G500">
            <v>0</v>
          </cell>
          <cell r="H500">
            <v>0</v>
          </cell>
          <cell r="I500">
            <v>119210</v>
          </cell>
          <cell r="J500">
            <v>0</v>
          </cell>
        </row>
        <row r="501">
          <cell r="B501" t="str">
            <v>AV-1</v>
          </cell>
          <cell r="C501" t="str">
            <v>Transporte en Camioneta hasta 1.5 Toneladas</v>
          </cell>
          <cell r="D501" t="str">
            <v>Día</v>
          </cell>
          <cell r="E501">
            <v>144245.55600000001</v>
          </cell>
          <cell r="F501">
            <v>3.0000000000000001E-3</v>
          </cell>
          <cell r="G501">
            <v>0</v>
          </cell>
          <cell r="H501">
            <v>0</v>
          </cell>
          <cell r="I501">
            <v>0</v>
          </cell>
          <cell r="J501">
            <v>432.73666800000007</v>
          </cell>
        </row>
        <row r="506">
          <cell r="C506" t="str">
            <v>__________________________________________</v>
          </cell>
          <cell r="G506" t="str">
            <v>__________________________________________</v>
          </cell>
        </row>
        <row r="507">
          <cell r="C507" t="str">
            <v>DIEGO ALEJANDRO PATIÑO RINCON</v>
          </cell>
          <cell r="G507" t="str">
            <v xml:space="preserve">ROBINSON RAMÍREZ HERNÁNDEZ </v>
          </cell>
        </row>
        <row r="508">
          <cell r="C508" t="str">
            <v>DISEÑADOR HIDRÁULICO</v>
          </cell>
          <cell r="G508" t="str">
            <v>INTERVENTOR DE LA CONSULTORÍA</v>
          </cell>
        </row>
        <row r="509">
          <cell r="C509" t="str">
            <v>EMPOCALDAS S.A E.S.P</v>
          </cell>
          <cell r="G509" t="str">
            <v>EMPOCALDAS S.A E.S.P</v>
          </cell>
        </row>
        <row r="510">
          <cell r="C510" t="str">
            <v>MP: 17202-292376-CLD</v>
          </cell>
          <cell r="G510" t="str">
            <v>MP: 17202-094957-CLD</v>
          </cell>
        </row>
      </sheetData>
      <sheetData sheetId="3">
        <row r="15">
          <cell r="D15">
            <v>43</v>
          </cell>
        </row>
        <row r="24">
          <cell r="D24">
            <v>43</v>
          </cell>
        </row>
        <row r="36">
          <cell r="D36">
            <v>1.1413899999999999</v>
          </cell>
        </row>
        <row r="47">
          <cell r="D47">
            <v>171.41327999999999</v>
          </cell>
        </row>
        <row r="59">
          <cell r="D59">
            <v>51.202411963944996</v>
          </cell>
        </row>
        <row r="65">
          <cell r="D65">
            <v>5</v>
          </cell>
        </row>
        <row r="71">
          <cell r="D71">
            <v>15</v>
          </cell>
        </row>
        <row r="79">
          <cell r="D79">
            <v>10</v>
          </cell>
        </row>
        <row r="86">
          <cell r="D86">
            <v>172</v>
          </cell>
        </row>
        <row r="96">
          <cell r="D96">
            <v>14.34032</v>
          </cell>
        </row>
        <row r="102">
          <cell r="D102">
            <v>46.192199999999993</v>
          </cell>
        </row>
        <row r="108">
          <cell r="D108">
            <v>2</v>
          </cell>
        </row>
        <row r="116">
          <cell r="D116">
            <v>113.3064</v>
          </cell>
        </row>
        <row r="125">
          <cell r="D125">
            <v>7.8000000000000007</v>
          </cell>
        </row>
        <row r="134">
          <cell r="D134">
            <v>6.7</v>
          </cell>
        </row>
        <row r="141">
          <cell r="D141">
            <v>2</v>
          </cell>
        </row>
        <row r="147">
          <cell r="D147">
            <v>1</v>
          </cell>
        </row>
        <row r="154">
          <cell r="D154">
            <v>2</v>
          </cell>
        </row>
        <row r="160">
          <cell r="D160">
            <v>14.299999999999999</v>
          </cell>
        </row>
        <row r="166">
          <cell r="D166">
            <v>1</v>
          </cell>
        </row>
        <row r="172">
          <cell r="D172">
            <v>1</v>
          </cell>
        </row>
        <row r="189">
          <cell r="D189">
            <v>15.94</v>
          </cell>
        </row>
        <row r="199">
          <cell r="D199">
            <v>6</v>
          </cell>
        </row>
        <row r="207">
          <cell r="D207">
            <v>9</v>
          </cell>
        </row>
        <row r="215">
          <cell r="D215">
            <v>3</v>
          </cell>
        </row>
        <row r="223">
          <cell r="D223">
            <v>3</v>
          </cell>
        </row>
        <row r="231">
          <cell r="D231">
            <v>1</v>
          </cell>
        </row>
        <row r="239">
          <cell r="D239">
            <v>3</v>
          </cell>
        </row>
        <row r="251">
          <cell r="D251">
            <v>1</v>
          </cell>
        </row>
        <row r="259">
          <cell r="D259">
            <v>1</v>
          </cell>
        </row>
        <row r="269">
          <cell r="D269">
            <v>12.18</v>
          </cell>
        </row>
        <row r="277">
          <cell r="D277">
            <v>1</v>
          </cell>
        </row>
        <row r="285">
          <cell r="D285">
            <v>1</v>
          </cell>
        </row>
        <row r="292">
          <cell r="D292">
            <v>10</v>
          </cell>
        </row>
        <row r="302">
          <cell r="D302">
            <v>14.8</v>
          </cell>
        </row>
        <row r="311">
          <cell r="D311">
            <v>4.18</v>
          </cell>
        </row>
        <row r="323">
          <cell r="D323">
            <v>9</v>
          </cell>
        </row>
        <row r="333">
          <cell r="D333">
            <v>4.5999999999999996</v>
          </cell>
        </row>
        <row r="341">
          <cell r="D341">
            <v>1</v>
          </cell>
        </row>
        <row r="349">
          <cell r="D349">
            <v>1</v>
          </cell>
        </row>
        <row r="357">
          <cell r="D357">
            <v>1</v>
          </cell>
        </row>
        <row r="369">
          <cell r="D369">
            <v>2.2250000000000005</v>
          </cell>
        </row>
        <row r="377">
          <cell r="D377">
            <v>111.53408578007809</v>
          </cell>
        </row>
        <row r="385">
          <cell r="D385">
            <v>0.9456</v>
          </cell>
        </row>
        <row r="396">
          <cell r="D396">
            <v>12741.19</v>
          </cell>
        </row>
        <row r="404">
          <cell r="D404">
            <v>85.37</v>
          </cell>
        </row>
        <row r="412">
          <cell r="D412">
            <v>12.8</v>
          </cell>
        </row>
        <row r="420">
          <cell r="D420">
            <v>11.58</v>
          </cell>
        </row>
      </sheetData>
      <sheetData sheetId="4"/>
      <sheetData sheetId="5"/>
      <sheetData sheetId="6">
        <row r="56">
          <cell r="G56">
            <v>0.28999999999999998</v>
          </cell>
        </row>
        <row r="57">
          <cell r="G57">
            <v>2.3E-2</v>
          </cell>
        </row>
        <row r="58">
          <cell r="G58">
            <v>0.01</v>
          </cell>
        </row>
        <row r="59">
          <cell r="G59">
            <v>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08"/>
  <sheetViews>
    <sheetView tabSelected="1" view="pageBreakPreview" zoomScale="60" zoomScaleNormal="55" workbookViewId="0">
      <selection activeCell="J76" sqref="J1:J1048576"/>
    </sheetView>
  </sheetViews>
  <sheetFormatPr baseColWidth="10" defaultColWidth="11.42578125" defaultRowHeight="15.75" x14ac:dyDescent="0.25"/>
  <cols>
    <col min="1" max="1" width="10.42578125" style="2" customWidth="1"/>
    <col min="2" max="2" width="88.42578125" style="1" customWidth="1"/>
    <col min="3" max="3" width="22.42578125" style="1" bestFit="1" customWidth="1"/>
    <col min="4" max="4" width="11.42578125" style="1" bestFit="1" customWidth="1"/>
    <col min="5" max="5" width="17.7109375" style="1" customWidth="1"/>
    <col min="6" max="6" width="19.140625" style="1" customWidth="1"/>
    <col min="7" max="7" width="21.42578125" style="1" customWidth="1"/>
    <col min="8" max="8" width="26.7109375" style="1" customWidth="1"/>
    <col min="9" max="9" width="16.28515625" style="1" customWidth="1"/>
    <col min="10" max="10" width="22.28515625" style="1" bestFit="1" customWidth="1"/>
    <col min="11" max="11" width="19.28515625" style="1" customWidth="1"/>
    <col min="12" max="12" width="7" style="1" customWidth="1"/>
    <col min="13" max="13" width="6.85546875" style="1" customWidth="1"/>
    <col min="14" max="14" width="12.140625" style="1" bestFit="1" customWidth="1"/>
    <col min="15" max="16384" width="11.42578125" style="1"/>
  </cols>
  <sheetData>
    <row r="1" spans="1:11" ht="16.5" thickBot="1" x14ac:dyDescent="0.3">
      <c r="A1" s="108"/>
      <c r="B1" s="107"/>
      <c r="C1" s="107"/>
      <c r="D1" s="107"/>
      <c r="E1" s="107"/>
      <c r="F1" s="107"/>
      <c r="G1" s="107"/>
      <c r="H1" s="107"/>
      <c r="I1" s="107"/>
    </row>
    <row r="2" spans="1:11" ht="27" customHeight="1" x14ac:dyDescent="0.25">
      <c r="A2" s="108" t="s">
        <v>101</v>
      </c>
      <c r="B2" s="107"/>
      <c r="C2" s="107"/>
      <c r="D2" s="107"/>
      <c r="E2" s="107"/>
      <c r="F2" s="107"/>
      <c r="G2" s="107"/>
      <c r="H2" s="107"/>
      <c r="I2" s="107"/>
    </row>
    <row r="3" spans="1:11" ht="34.5" customHeight="1" thickBot="1" x14ac:dyDescent="0.3">
      <c r="A3" s="106" t="s">
        <v>100</v>
      </c>
      <c r="B3" s="105"/>
      <c r="C3" s="105"/>
      <c r="D3" s="105"/>
      <c r="E3" s="105"/>
      <c r="F3" s="105"/>
      <c r="G3" s="105"/>
      <c r="H3" s="105"/>
      <c r="I3" s="105"/>
    </row>
    <row r="4" spans="1:11" x14ac:dyDescent="0.25">
      <c r="A4" s="104" t="s">
        <v>99</v>
      </c>
      <c r="B4" s="103"/>
      <c r="C4" s="102"/>
      <c r="D4" s="102"/>
      <c r="E4" s="102"/>
      <c r="F4" s="102"/>
      <c r="G4" s="102"/>
      <c r="H4" s="102"/>
      <c r="I4" s="102"/>
    </row>
    <row r="5" spans="1:11" x14ac:dyDescent="0.25">
      <c r="A5" s="101" t="s">
        <v>98</v>
      </c>
      <c r="B5" s="100"/>
      <c r="C5" s="99"/>
      <c r="D5" s="99"/>
      <c r="E5" s="99"/>
      <c r="F5" s="99"/>
      <c r="G5" s="99"/>
      <c r="H5" s="99"/>
      <c r="I5" s="99"/>
    </row>
    <row r="6" spans="1:11" ht="16.5" thickBot="1" x14ac:dyDescent="0.3">
      <c r="A6" s="98" t="s">
        <v>97</v>
      </c>
      <c r="B6" s="97"/>
      <c r="C6" s="96"/>
      <c r="D6" s="96"/>
      <c r="E6" s="96"/>
      <c r="F6" s="96"/>
      <c r="G6" s="96"/>
      <c r="H6" s="96"/>
      <c r="I6" s="96"/>
    </row>
    <row r="7" spans="1:11" s="23" customFormat="1" ht="15.75" customHeight="1" x14ac:dyDescent="0.2">
      <c r="A7" s="95" t="s">
        <v>96</v>
      </c>
      <c r="B7" s="94"/>
      <c r="C7" s="94"/>
      <c r="D7" s="94"/>
      <c r="E7" s="94"/>
      <c r="F7" s="94"/>
      <c r="G7" s="94"/>
      <c r="H7" s="94"/>
      <c r="I7" s="93"/>
    </row>
    <row r="8" spans="1:11" s="23" customFormat="1" ht="60.75" customHeight="1" x14ac:dyDescent="0.2">
      <c r="A8" s="73" t="s">
        <v>95</v>
      </c>
      <c r="B8" s="92" t="s">
        <v>94</v>
      </c>
      <c r="C8" s="90" t="s">
        <v>93</v>
      </c>
      <c r="D8" s="90" t="s">
        <v>92</v>
      </c>
      <c r="E8" s="91" t="s">
        <v>91</v>
      </c>
      <c r="F8" s="91" t="s">
        <v>90</v>
      </c>
      <c r="G8" s="91" t="s">
        <v>89</v>
      </c>
      <c r="H8" s="90" t="s">
        <v>88</v>
      </c>
      <c r="I8" s="89" t="s">
        <v>87</v>
      </c>
    </row>
    <row r="9" spans="1:11" s="23" customFormat="1" ht="18" x14ac:dyDescent="0.2">
      <c r="A9" s="58"/>
      <c r="B9" s="77" t="s">
        <v>86</v>
      </c>
      <c r="C9" s="56"/>
      <c r="D9" s="55"/>
      <c r="E9" s="53"/>
      <c r="F9" s="53"/>
      <c r="G9" s="53"/>
      <c r="H9" s="54"/>
      <c r="I9" s="81"/>
    </row>
    <row r="10" spans="1:11" s="23" customFormat="1" ht="31.5" customHeight="1" x14ac:dyDescent="0.2">
      <c r="A10" s="73">
        <v>1</v>
      </c>
      <c r="B10" s="88" t="s">
        <v>85</v>
      </c>
      <c r="C10" s="86"/>
      <c r="D10" s="86"/>
      <c r="E10" s="87"/>
      <c r="F10" s="87"/>
      <c r="G10" s="87"/>
      <c r="H10" s="86"/>
      <c r="I10" s="85"/>
    </row>
    <row r="11" spans="1:11" s="23" customFormat="1" ht="18" x14ac:dyDescent="0.2">
      <c r="A11" s="67" t="s">
        <v>84</v>
      </c>
      <c r="B11" s="65" t="str">
        <f>+VLOOKUP(A11,'[1]APU-HE'!$B:$J,2,0)</f>
        <v>Localización y replanteo (Incluye: topografía y plano record)</v>
      </c>
      <c r="C11" s="64" t="str">
        <f>+VLOOKUP(A11,'[1]APU-HE'!$B:$J,3,0)</f>
        <v>m2</v>
      </c>
      <c r="D11" s="63">
        <f>+[1]Cantidades!D15</f>
        <v>43</v>
      </c>
      <c r="E11" s="62">
        <f>+VLOOKUP(A11,'[1]APU-HE'!$B:$J,6,0)++VLOOKUP(A11,'[1]APU-HE'!$B:$J,8,0)+VLOOKUP(A11,'[1]APU-HE'!$B:$J,9,0)</f>
        <v>19153</v>
      </c>
      <c r="F11" s="62">
        <f>+VLOOKUP(A11,'[1]APU-HE'!$B:$J,7,0)</f>
        <v>0</v>
      </c>
      <c r="G11" s="61">
        <f>+VLOOKUP(A11,'[1]APU-HE'!$B:$J,4,0)</f>
        <v>19153</v>
      </c>
      <c r="H11" s="60">
        <f>ROUND(D11*G11,0)</f>
        <v>823579</v>
      </c>
      <c r="I11" s="59">
        <f>+H11/$H$89</f>
        <v>2.8455399329264672E-3</v>
      </c>
      <c r="K11" s="45"/>
    </row>
    <row r="12" spans="1:11" s="23" customFormat="1" ht="18" x14ac:dyDescent="0.2">
      <c r="A12" s="67" t="s">
        <v>83</v>
      </c>
      <c r="B12" s="65" t="str">
        <f>+VLOOKUP(A12,'[1]APU-HE'!$B:$J,2,0)</f>
        <v>Rocería y Limpieza (Incluye transporte hasta vehículo de transporte distancia &lt; 80m)</v>
      </c>
      <c r="C12" s="64" t="str">
        <f>+VLOOKUP(A12,'[1]APU-HE'!$B:$J,3,0)</f>
        <v>m2</v>
      </c>
      <c r="D12" s="63">
        <f>+[1]Cantidades!D24</f>
        <v>43</v>
      </c>
      <c r="E12" s="62">
        <f>+VLOOKUP(A12,'[1]APU-HE'!$B:$J,6,0)++VLOOKUP(A12,'[1]APU-HE'!$B:$J,8,0)+VLOOKUP(A12,'[1]APU-HE'!$B:$J,9,0)</f>
        <v>2859</v>
      </c>
      <c r="F12" s="62">
        <f>+VLOOKUP(A12,'[1]APU-HE'!$B:$J,7,0)</f>
        <v>0</v>
      </c>
      <c r="G12" s="61">
        <f>+VLOOKUP(A12,'[1]APU-HE'!$B:$J,4,0)</f>
        <v>2859</v>
      </c>
      <c r="H12" s="60">
        <f>ROUND(D12*G12,0)</f>
        <v>122937</v>
      </c>
      <c r="I12" s="59">
        <f>+H12/$H$89</f>
        <v>4.2475845393602935E-4</v>
      </c>
      <c r="K12" s="45"/>
    </row>
    <row r="13" spans="1:11" s="23" customFormat="1" ht="18" x14ac:dyDescent="0.2">
      <c r="A13" s="84">
        <v>2</v>
      </c>
      <c r="B13" s="72" t="s">
        <v>82</v>
      </c>
      <c r="C13" s="71"/>
      <c r="D13" s="82"/>
      <c r="E13" s="69"/>
      <c r="F13" s="69"/>
      <c r="G13" s="69"/>
      <c r="H13" s="69"/>
      <c r="I13" s="68"/>
      <c r="K13" s="45"/>
    </row>
    <row r="14" spans="1:11" s="23" customFormat="1" ht="18" x14ac:dyDescent="0.2">
      <c r="A14" s="67" t="s">
        <v>81</v>
      </c>
      <c r="B14" s="65" t="str">
        <f>+VLOOKUP(A14,'[1]APU-HE'!$B:$J,2,0)</f>
        <v xml:space="preserve"> Demolición en Concreto Hidráulico, canal de agua mezclada y cámara de diámetro 1.2 </v>
      </c>
      <c r="C14" s="64" t="str">
        <f>+VLOOKUP(A14,'[1]APU-HE'!$B:$J,3,0)</f>
        <v>m3</v>
      </c>
      <c r="D14" s="83">
        <f>+[1]Cantidades!D36</f>
        <v>1.1413899999999999</v>
      </c>
      <c r="E14" s="62">
        <f>+VLOOKUP(A14,'[1]APU-HE'!$B:$J,6,0)++VLOOKUP(A14,'[1]APU-HE'!$B:$J,8,0)+VLOOKUP(A14,'[1]APU-HE'!$B:$J,9,0)</f>
        <v>87931</v>
      </c>
      <c r="F14" s="62">
        <f>+VLOOKUP(A14,'[1]APU-HE'!$B:$J,7,0)</f>
        <v>0</v>
      </c>
      <c r="G14" s="61">
        <f>+VLOOKUP(A14,'[1]APU-HE'!$B:$J,4,0)</f>
        <v>87931</v>
      </c>
      <c r="H14" s="60">
        <f>ROUND(D14*G14,0)</f>
        <v>100364</v>
      </c>
      <c r="I14" s="59">
        <f>+H14/$H$89</f>
        <v>3.4676669733957761E-4</v>
      </c>
      <c r="K14" s="45"/>
    </row>
    <row r="15" spans="1:11" s="23" customFormat="1" ht="18" x14ac:dyDescent="0.2">
      <c r="A15" s="73">
        <v>3</v>
      </c>
      <c r="B15" s="72" t="s">
        <v>80</v>
      </c>
      <c r="C15" s="71"/>
      <c r="D15" s="82"/>
      <c r="E15" s="69"/>
      <c r="F15" s="69"/>
      <c r="G15" s="69"/>
      <c r="H15" s="69"/>
      <c r="I15" s="68"/>
      <c r="K15" s="45"/>
    </row>
    <row r="16" spans="1:11" s="23" customFormat="1" ht="18" x14ac:dyDescent="0.2">
      <c r="A16" s="67" t="s">
        <v>79</v>
      </c>
      <c r="B16" s="65" t="str">
        <f>+VLOOKUP(A16,'[1]APU-HE'!$B:$J,2,0)</f>
        <v xml:space="preserve"> Excavación manual - Material Común  (Para estructuras)</v>
      </c>
      <c r="C16" s="64" t="str">
        <f>+VLOOKUP(A16,'[1]APU-HE'!$B:$J,3,0)</f>
        <v>m3</v>
      </c>
      <c r="D16" s="83">
        <f>+[1]Cantidades!D47</f>
        <v>171.41327999999999</v>
      </c>
      <c r="E16" s="62">
        <f>+VLOOKUP(A16,'[1]APU-HE'!$B:$J,6,0)++VLOOKUP(A16,'[1]APU-HE'!$B:$J,8,0)+VLOOKUP(A16,'[1]APU-HE'!$B:$J,9,0)</f>
        <v>24431</v>
      </c>
      <c r="F16" s="62">
        <f>+VLOOKUP(A16,'[1]APU-HE'!$B:$J,7,0)</f>
        <v>0</v>
      </c>
      <c r="G16" s="61">
        <f>+VLOOKUP(A16,'[1]APU-HE'!$B:$J,4,0)</f>
        <v>24431</v>
      </c>
      <c r="H16" s="60">
        <f>ROUND(D16*G16,0)</f>
        <v>4187798</v>
      </c>
      <c r="I16" s="59">
        <f>+H16/$H$89</f>
        <v>1.446922085195178E-2</v>
      </c>
      <c r="K16" s="45"/>
    </row>
    <row r="17" spans="1:11" s="23" customFormat="1" ht="18" x14ac:dyDescent="0.2">
      <c r="A17" s="67" t="s">
        <v>78</v>
      </c>
      <c r="B17" s="65" t="str">
        <f>+VLOOKUP(A17,'[1]APU-HE'!$B:$J,2,0)</f>
        <v xml:space="preserve"> Excavación manual - Material Común - (Para zanjas de tuberías y cámaras de inspección)</v>
      </c>
      <c r="C17" s="64" t="str">
        <f>+VLOOKUP(A17,'[1]APU-HE'!$B:$J,3,0)</f>
        <v>m3</v>
      </c>
      <c r="D17" s="83">
        <f>+[1]Cantidades!D59</f>
        <v>51.202411963944996</v>
      </c>
      <c r="E17" s="62">
        <f>+VLOOKUP(A17,'[1]APU-HE'!$B:$J,6,0)++VLOOKUP(A17,'[1]APU-HE'!$B:$J,8,0)+VLOOKUP(A17,'[1]APU-HE'!$B:$J,9,0)</f>
        <v>24431</v>
      </c>
      <c r="F17" s="62">
        <f>+VLOOKUP(A17,'[1]APU-HE'!$B:$J,7,0)</f>
        <v>0</v>
      </c>
      <c r="G17" s="61">
        <f>+VLOOKUP(A17,'[1]APU-HE'!$B:$J,4,0)</f>
        <v>24431</v>
      </c>
      <c r="H17" s="60">
        <f>ROUND(D17*G17,0)</f>
        <v>1250926</v>
      </c>
      <c r="I17" s="59">
        <f>+H17/$H$89</f>
        <v>4.3220624689750157E-3</v>
      </c>
      <c r="K17" s="45"/>
    </row>
    <row r="18" spans="1:11" s="23" customFormat="1" ht="18" x14ac:dyDescent="0.2">
      <c r="A18" s="67" t="s">
        <v>77</v>
      </c>
      <c r="B18" s="65" t="str">
        <f>+VLOOKUP(A18,'[1]APU-HE'!$B:$J,2,0)</f>
        <v xml:space="preserve">Excavación en Roca             </v>
      </c>
      <c r="C18" s="64" t="str">
        <f>+VLOOKUP(A18,'[1]APU-HE'!$B:$J,3,0)</f>
        <v>m3</v>
      </c>
      <c r="D18" s="83">
        <f>+[1]Cantidades!D65</f>
        <v>5</v>
      </c>
      <c r="E18" s="62">
        <f>+VLOOKUP(A18,'[1]APU-HE'!$B:$J,6,0)++VLOOKUP(A18,'[1]APU-HE'!$B:$J,8,0)+VLOOKUP(A18,'[1]APU-HE'!$B:$J,9,0)</f>
        <v>46814</v>
      </c>
      <c r="F18" s="62">
        <f>+VLOOKUP(A18,'[1]APU-HE'!$B:$J,7,0)</f>
        <v>0</v>
      </c>
      <c r="G18" s="61">
        <f>+VLOOKUP(A18,'[1]APU-HE'!$B:$J,4,0)</f>
        <v>46814</v>
      </c>
      <c r="H18" s="60">
        <f>ROUND(D18*G18,0)</f>
        <v>234070</v>
      </c>
      <c r="I18" s="59">
        <f>+H18/$H$89</f>
        <v>8.0873302026897027E-4</v>
      </c>
      <c r="K18" s="45"/>
    </row>
    <row r="19" spans="1:11" s="23" customFormat="1" ht="18" x14ac:dyDescent="0.2">
      <c r="A19" s="67" t="s">
        <v>76</v>
      </c>
      <c r="B19" s="65" t="str">
        <f>+VLOOKUP(A19,'[1]APU-HE'!$B:$J,2,0)</f>
        <v>Remoción de derrumbes</v>
      </c>
      <c r="C19" s="64" t="str">
        <f>+VLOOKUP(A19,'[1]APU-HE'!$B:$J,3,0)</f>
        <v>m3</v>
      </c>
      <c r="D19" s="83">
        <f>+[1]Cantidades!D71</f>
        <v>15</v>
      </c>
      <c r="E19" s="62">
        <f>+VLOOKUP(A19,'[1]APU-HE'!$B:$J,6,0)++VLOOKUP(A19,'[1]APU-HE'!$B:$J,8,0)+VLOOKUP(A19,'[1]APU-HE'!$B:$J,9,0)</f>
        <v>25726</v>
      </c>
      <c r="F19" s="62">
        <f>+VLOOKUP(A19,'[1]APU-HE'!$B:$J,7,0)</f>
        <v>0</v>
      </c>
      <c r="G19" s="61">
        <f>+VLOOKUP(A19,'[1]APU-HE'!$B:$J,4,0)</f>
        <v>25726</v>
      </c>
      <c r="H19" s="60">
        <f>ROUND(D19*G19,0)</f>
        <v>385890</v>
      </c>
      <c r="I19" s="59">
        <f>+H19/$H$89</f>
        <v>1.3332848515042206E-3</v>
      </c>
      <c r="K19" s="45"/>
    </row>
    <row r="20" spans="1:11" s="23" customFormat="1" ht="18" x14ac:dyDescent="0.2">
      <c r="A20" s="73">
        <v>4</v>
      </c>
      <c r="B20" s="72" t="s">
        <v>75</v>
      </c>
      <c r="C20" s="71"/>
      <c r="D20" s="82"/>
      <c r="E20" s="69"/>
      <c r="F20" s="69"/>
      <c r="G20" s="69"/>
      <c r="H20" s="69"/>
      <c r="I20" s="68"/>
      <c r="K20" s="45"/>
    </row>
    <row r="21" spans="1:11" s="23" customFormat="1" ht="18.75" customHeight="1" x14ac:dyDescent="0.2">
      <c r="A21" s="80" t="s">
        <v>74</v>
      </c>
      <c r="B21" s="65" t="str">
        <f>+VLOOKUP(A21,'[1]APU-HE'!$B:$J,2,0)</f>
        <v>Manejo-Movilización y disposicion escombros y material de excavación dentro del área del lote</v>
      </c>
      <c r="C21" s="64" t="str">
        <f>+VLOOKUP(A21,'[1]APU-HE'!$B:$J,3,0)</f>
        <v>m3</v>
      </c>
      <c r="D21" s="83">
        <f>+[1]Cantidades!D79</f>
        <v>10</v>
      </c>
      <c r="E21" s="62">
        <f>+VLOOKUP(A21,'[1]APU-HE'!$B:$J,6,0)++VLOOKUP(A21,'[1]APU-HE'!$B:$J,8,0)+VLOOKUP(A21,'[1]APU-HE'!$B:$J,9,0)</f>
        <v>16579</v>
      </c>
      <c r="F21" s="62">
        <f>+VLOOKUP(A21,'[1]APU-HE'!$B:$J,7,0)</f>
        <v>0</v>
      </c>
      <c r="G21" s="61">
        <f>+VLOOKUP(A21,'[1]APU-HE'!$B:$J,4,0)</f>
        <v>16579</v>
      </c>
      <c r="H21" s="60">
        <f>ROUND(D21*G21,0)</f>
        <v>165790</v>
      </c>
      <c r="I21" s="59">
        <f>+H21/$H$89</f>
        <v>5.7281944474043048E-4</v>
      </c>
      <c r="K21" s="45"/>
    </row>
    <row r="22" spans="1:11" s="23" customFormat="1" ht="31.5" x14ac:dyDescent="0.2">
      <c r="A22" s="80" t="s">
        <v>73</v>
      </c>
      <c r="B22" s="65" t="str">
        <f>+VLOOKUP(A22,'[1]APU-HE'!$B:$J,2,0)</f>
        <v xml:space="preserve">Manejo-Movilización, retiro y disposicion escombros/Sobrantes y material de excavación en Vehículo Automotor hasta una distancia de 15 Km </v>
      </c>
      <c r="C22" s="64" t="str">
        <f>+VLOOKUP(A22,'[1]APU-HE'!$B:$J,3,0)</f>
        <v>m3</v>
      </c>
      <c r="D22" s="83">
        <f>+[1]Cantidades!D86</f>
        <v>172</v>
      </c>
      <c r="E22" s="62">
        <f>+VLOOKUP(A22,'[1]APU-HE'!$B:$J,6,0)++VLOOKUP(A22,'[1]APU-HE'!$B:$J,8,0)+VLOOKUP(A22,'[1]APU-HE'!$B:$J,9,0)</f>
        <v>36933</v>
      </c>
      <c r="F22" s="62">
        <f>+VLOOKUP(A22,'[1]APU-HE'!$B:$J,7,0)</f>
        <v>0</v>
      </c>
      <c r="G22" s="61">
        <f>+VLOOKUP(A22,'[1]APU-HE'!$B:$J,4,0)</f>
        <v>36933</v>
      </c>
      <c r="H22" s="60">
        <f>ROUND(D22*G22,0)</f>
        <v>6352476</v>
      </c>
      <c r="I22" s="59">
        <f>+H22/$H$89</f>
        <v>2.1948379124476211E-2</v>
      </c>
      <c r="K22" s="45"/>
    </row>
    <row r="23" spans="1:11" s="23" customFormat="1" ht="18" x14ac:dyDescent="0.2">
      <c r="A23" s="73">
        <v>5</v>
      </c>
      <c r="B23" s="72" t="s">
        <v>72</v>
      </c>
      <c r="C23" s="71"/>
      <c r="D23" s="82"/>
      <c r="E23" s="69"/>
      <c r="F23" s="69"/>
      <c r="G23" s="69"/>
      <c r="H23" s="69"/>
      <c r="I23" s="68"/>
      <c r="K23" s="45"/>
    </row>
    <row r="24" spans="1:11" s="23" customFormat="1" ht="31.5" x14ac:dyDescent="0.2">
      <c r="A24" s="80" t="s">
        <v>71</v>
      </c>
      <c r="B24" s="65" t="str">
        <f>+VLOOKUP(A24,'[1]APU-HE'!$B:$J,2,0)</f>
        <v xml:space="preserve">Relleno, Conformacion y Compactacion con Material seleccionado proveniente de la excavacion, incluye cargue y descargue (Para alrededor de estructuras)           </v>
      </c>
      <c r="C24" s="64" t="str">
        <f>+VLOOKUP(A24,'[1]APU-HE'!$B:$J,3,0)</f>
        <v>m3</v>
      </c>
      <c r="D24" s="63">
        <f>+[1]Cantidades!D96</f>
        <v>14.34032</v>
      </c>
      <c r="E24" s="62">
        <f>+VLOOKUP(A24,'[1]APU-HE'!$B:$J,6,0)++VLOOKUP(A24,'[1]APU-HE'!$B:$J,8,0)+VLOOKUP(A24,'[1]APU-HE'!$B:$J,9,0)</f>
        <v>21870</v>
      </c>
      <c r="F24" s="62">
        <f>+VLOOKUP(A24,'[1]APU-HE'!$B:$J,7,0)</f>
        <v>0</v>
      </c>
      <c r="G24" s="61">
        <f>+VLOOKUP(A24,'[1]APU-HE'!$B:$J,4,0)</f>
        <v>21870</v>
      </c>
      <c r="H24" s="60">
        <f>ROUND(D24*G24,0)</f>
        <v>313623</v>
      </c>
      <c r="I24" s="59">
        <f>+H24/$H$89</f>
        <v>1.0835958303747394E-3</v>
      </c>
      <c r="K24" s="45"/>
    </row>
    <row r="25" spans="1:11" s="23" customFormat="1" ht="31.5" x14ac:dyDescent="0.2">
      <c r="A25" s="80" t="s">
        <v>70</v>
      </c>
      <c r="B25" s="65" t="str">
        <f>+VLOOKUP(A25,'[1]APU-HE'!$B:$J,2,0)</f>
        <v xml:space="preserve">Relleno, Conformacion y Compactacion con Material seleccionado proveniente de la excavacion, incluye cargue y descargue (Para zanjas y obras complementarias de tuberías exteriores)           </v>
      </c>
      <c r="C25" s="64" t="str">
        <f>+VLOOKUP(A25,'[1]APU-HE'!$B:$J,3,0)</f>
        <v>m3</v>
      </c>
      <c r="D25" s="63">
        <f>+[1]Cantidades!D102</f>
        <v>46.192199999999993</v>
      </c>
      <c r="E25" s="62">
        <f>+VLOOKUP(A25,'[1]APU-HE'!$B:$J,6,0)++VLOOKUP(A25,'[1]APU-HE'!$B:$J,8,0)+VLOOKUP(A25,'[1]APU-HE'!$B:$J,9,0)</f>
        <v>21870</v>
      </c>
      <c r="F25" s="62">
        <f>+VLOOKUP(A25,'[1]APU-HE'!$B:$J,7,0)</f>
        <v>0</v>
      </c>
      <c r="G25" s="61">
        <f>+VLOOKUP(A25,'[1]APU-HE'!$B:$J,4,0)</f>
        <v>21870</v>
      </c>
      <c r="H25" s="60">
        <f>ROUND(D25*G25,0)</f>
        <v>1010223</v>
      </c>
      <c r="I25" s="59">
        <f>+H25/$H$89</f>
        <v>3.490411833789806E-3</v>
      </c>
      <c r="K25" s="45"/>
    </row>
    <row r="26" spans="1:11" s="23" customFormat="1" ht="31.5" x14ac:dyDescent="0.2">
      <c r="A26" s="80" t="s">
        <v>69</v>
      </c>
      <c r="B26" s="65" t="str">
        <f>+VLOOKUP(A26,'[1]APU-HE'!$B:$J,2,0)</f>
        <v>Suministro, Transporte e Instalación Arena Gruesa para el atraque de tuberías (Incluye transporte hasta la vereda Hojas Anchas del municipio de Supía)</v>
      </c>
      <c r="C26" s="64" t="str">
        <f>+VLOOKUP(A26,'[1]APU-HE'!$B:$J,3,0)</f>
        <v>m3</v>
      </c>
      <c r="D26" s="63">
        <f>+[1]Cantidades!D108</f>
        <v>2</v>
      </c>
      <c r="E26" s="62">
        <f>+VLOOKUP(A26,'[1]APU-HE'!$B:$J,6,0)++VLOOKUP(A26,'[1]APU-HE'!$B:$J,8,0)+VLOOKUP(A26,'[1]APU-HE'!$B:$J,9,0)</f>
        <v>58491</v>
      </c>
      <c r="F26" s="62">
        <f>+VLOOKUP(A26,'[1]APU-HE'!$B:$J,7,0)</f>
        <v>150000</v>
      </c>
      <c r="G26" s="61">
        <f>+VLOOKUP(A26,'[1]APU-HE'!$B:$J,4,0)</f>
        <v>208491</v>
      </c>
      <c r="H26" s="60">
        <f>ROUND(D26*G26,0)</f>
        <v>416982</v>
      </c>
      <c r="I26" s="59">
        <f>+H26/$H$89</f>
        <v>1.4407105235946329E-3</v>
      </c>
      <c r="K26" s="45"/>
    </row>
    <row r="27" spans="1:11" s="23" customFormat="1" ht="18" x14ac:dyDescent="0.2">
      <c r="A27" s="73">
        <v>6</v>
      </c>
      <c r="B27" s="72" t="s">
        <v>68</v>
      </c>
      <c r="C27" s="71"/>
      <c r="D27" s="82"/>
      <c r="E27" s="69"/>
      <c r="F27" s="69"/>
      <c r="G27" s="69"/>
      <c r="H27" s="69"/>
      <c r="I27" s="68"/>
      <c r="K27" s="45"/>
    </row>
    <row r="28" spans="1:11" s="23" customFormat="1" ht="31.5" x14ac:dyDescent="0.2">
      <c r="A28" s="80" t="s">
        <v>67</v>
      </c>
      <c r="B28" s="65" t="str">
        <f>+VLOOKUP(A28,'[1]APU-HE'!$B:$J,2,0)</f>
        <v>Suministro transporte e instalacion entibado en madera Tipo II (Incluye transporte hasta la vereda Hojas Anchas del municipio de Supía)</v>
      </c>
      <c r="C28" s="64" t="str">
        <f>+VLOOKUP(A28,'[1]APU-HE'!$B:$J,3,0)</f>
        <v>m2</v>
      </c>
      <c r="D28" s="63">
        <f>+[1]Cantidades!D116</f>
        <v>113.3064</v>
      </c>
      <c r="E28" s="62">
        <f>+VLOOKUP(A28,'[1]APU-HE'!$B:$J,6,0)++VLOOKUP(A28,'[1]APU-HE'!$B:$J,8,0)+VLOOKUP(A28,'[1]APU-HE'!$B:$J,9,0)</f>
        <v>10491</v>
      </c>
      <c r="F28" s="62">
        <f>+VLOOKUP(A28,'[1]APU-HE'!$B:$J,7,0)</f>
        <v>22121</v>
      </c>
      <c r="G28" s="61">
        <f>+VLOOKUP(A28,'[1]APU-HE'!$B:$J,4,0)</f>
        <v>32612</v>
      </c>
      <c r="H28" s="60">
        <f>ROUND(D28*G28,0)</f>
        <v>3695148</v>
      </c>
      <c r="I28" s="59">
        <f>+H28/$H$89</f>
        <v>1.2767070544627012E-2</v>
      </c>
      <c r="K28" s="45"/>
    </row>
    <row r="29" spans="1:11" s="23" customFormat="1" ht="18" x14ac:dyDescent="0.2">
      <c r="A29" s="73">
        <v>7</v>
      </c>
      <c r="B29" s="72" t="s">
        <v>66</v>
      </c>
      <c r="C29" s="71"/>
      <c r="D29" s="63"/>
      <c r="E29" s="69"/>
      <c r="F29" s="69"/>
      <c r="G29" s="69"/>
      <c r="H29" s="69"/>
      <c r="I29" s="68"/>
      <c r="K29" s="45"/>
    </row>
    <row r="30" spans="1:11" s="23" customFormat="1" ht="31.5" x14ac:dyDescent="0.2">
      <c r="A30" s="80" t="s">
        <v>65</v>
      </c>
      <c r="B30" s="65" t="str">
        <f>+VLOOKUP(A30,'[1]APU-HE'!$B:$J,2,0)</f>
        <v>Suministro, transporte e instalación afirmado para sustitución del terreno (Incluye transporte hasta la vereda Hojas Anchas del municipio de Supía)</v>
      </c>
      <c r="C30" s="64" t="str">
        <f>+VLOOKUP(A30,'[1]APU-HE'!$B:$J,3,0)</f>
        <v>m3</v>
      </c>
      <c r="D30" s="63">
        <f>+[1]Cantidades!D125</f>
        <v>7.8000000000000007</v>
      </c>
      <c r="E30" s="62">
        <f>+VLOOKUP(A30,'[1]APU-HE'!$B:$J,6,0)++VLOOKUP(A30,'[1]APU-HE'!$B:$J,8,0)+VLOOKUP(A30,'[1]APU-HE'!$B:$J,9,0)</f>
        <v>48149</v>
      </c>
      <c r="F30" s="62">
        <f>+VLOOKUP(A30,'[1]APU-HE'!$B:$J,7,0)</f>
        <v>92465</v>
      </c>
      <c r="G30" s="61">
        <f>+VLOOKUP(A30,'[1]APU-HE'!$B:$J,4,0)</f>
        <v>140614</v>
      </c>
      <c r="H30" s="60">
        <f>ROUND(D30*G30,0)</f>
        <v>1096789</v>
      </c>
      <c r="I30" s="59">
        <f>+H30/$H$89</f>
        <v>3.7895051931806025E-3</v>
      </c>
      <c r="K30" s="45"/>
    </row>
    <row r="31" spans="1:11" s="23" customFormat="1" ht="18" x14ac:dyDescent="0.2">
      <c r="A31" s="58"/>
      <c r="B31" s="57" t="s">
        <v>64</v>
      </c>
      <c r="C31" s="56"/>
      <c r="D31" s="55"/>
      <c r="E31" s="53"/>
      <c r="F31" s="53"/>
      <c r="G31" s="53"/>
      <c r="H31" s="54">
        <f>+SUM(H11:H30)</f>
        <v>20156595</v>
      </c>
      <c r="I31" s="81"/>
      <c r="K31" s="45"/>
    </row>
    <row r="32" spans="1:11" s="23" customFormat="1" ht="18" x14ac:dyDescent="0.2">
      <c r="A32" s="58"/>
      <c r="B32" s="77" t="s">
        <v>63</v>
      </c>
      <c r="C32" s="56"/>
      <c r="D32" s="55"/>
      <c r="E32" s="53"/>
      <c r="F32" s="53"/>
      <c r="G32" s="53"/>
      <c r="H32" s="54"/>
      <c r="I32" s="81"/>
      <c r="K32" s="45"/>
    </row>
    <row r="33" spans="1:11" s="23" customFormat="1" ht="18" x14ac:dyDescent="0.2">
      <c r="A33" s="73">
        <v>8</v>
      </c>
      <c r="B33" s="72" t="s">
        <v>62</v>
      </c>
      <c r="C33" s="71"/>
      <c r="D33" s="82"/>
      <c r="E33" s="69"/>
      <c r="F33" s="69"/>
      <c r="G33" s="69"/>
      <c r="H33" s="69"/>
      <c r="I33" s="68"/>
      <c r="K33" s="45"/>
    </row>
    <row r="34" spans="1:11" s="23" customFormat="1" ht="31.5" x14ac:dyDescent="0.2">
      <c r="A34" s="80" t="s">
        <v>61</v>
      </c>
      <c r="B34" s="65" t="str">
        <f>+VLOOKUP(A34,'[1]APU-HE'!$B:$J,2,0)</f>
        <v xml:space="preserve">Manejo-Movilización, retiro y disposicion tubería existente de bypass en Vehículo Automotor hasta una distancia de 15 Km </v>
      </c>
      <c r="C34" s="64" t="str">
        <f>+VLOOKUP(A34,'[1]APU-HE'!$B:$J,3,0)</f>
        <v>ML</v>
      </c>
      <c r="D34" s="63">
        <f>+[1]Cantidades!D134</f>
        <v>6.7</v>
      </c>
      <c r="E34" s="62">
        <f>+VLOOKUP(A34,'[1]APU-HE'!$B:$J,6,0)++VLOOKUP(A34,'[1]APU-HE'!$B:$J,8,0)+VLOOKUP(A34,'[1]APU-HE'!$B:$J,9,0)</f>
        <v>38483</v>
      </c>
      <c r="F34" s="62">
        <f>+VLOOKUP(A34,'[1]APU-HE'!$B:$J,7,0)</f>
        <v>0</v>
      </c>
      <c r="G34" s="61">
        <f>+VLOOKUP(A34,'[1]APU-HE'!$B:$J,4,0)</f>
        <v>38483</v>
      </c>
      <c r="H34" s="60">
        <f>ROUND(D34*G34,0)</f>
        <v>257836</v>
      </c>
      <c r="I34" s="59">
        <f>+H34/$H$89</f>
        <v>8.9084669976532754E-4</v>
      </c>
      <c r="K34" s="45"/>
    </row>
    <row r="35" spans="1:11" s="23" customFormat="1" ht="31.5" x14ac:dyDescent="0.2">
      <c r="A35" s="80" t="s">
        <v>60</v>
      </c>
      <c r="B35" s="65" t="str">
        <f>+VLOOKUP(A35,'[1]APU-HE'!$B:$J,2,0)</f>
        <v>Suministro, transporte e instalación Pasamuro  HD Ø 6" EL x EL; Z= 450 mm  L= 500 mm (Tubería BYPASS) (Incluye transporte hasta la vereda Hojas Anchas del municipio de Supía)</v>
      </c>
      <c r="C35" s="64" t="str">
        <f>+VLOOKUP(A35,'[1]APU-HE'!$B:$J,3,0)</f>
        <v>UN</v>
      </c>
      <c r="D35" s="63">
        <f>+[1]Cantidades!D141</f>
        <v>2</v>
      </c>
      <c r="E35" s="62">
        <f>+VLOOKUP(A35,'[1]APU-HE'!$B:$J,6,0)++VLOOKUP(A35,'[1]APU-HE'!$B:$J,8,0)+VLOOKUP(A35,'[1]APU-HE'!$B:$J,9,0)</f>
        <v>71072.911120000004</v>
      </c>
      <c r="F35" s="62">
        <f>+VLOOKUP(A35,'[1]APU-HE'!$B:$J,7,0)</f>
        <v>787787</v>
      </c>
      <c r="G35" s="61">
        <f>+VLOOKUP(A35,'[1]APU-HE'!$B:$J,4,0)</f>
        <v>858859.91111999995</v>
      </c>
      <c r="H35" s="60">
        <f>ROUND(D35*G35,0)</f>
        <v>1717720</v>
      </c>
      <c r="I35" s="59">
        <f>+H35/$H$89</f>
        <v>5.9348779577750909E-3</v>
      </c>
      <c r="K35" s="45"/>
    </row>
    <row r="36" spans="1:11" s="23" customFormat="1" ht="34.5" customHeight="1" x14ac:dyDescent="0.2">
      <c r="A36" s="80" t="s">
        <v>59</v>
      </c>
      <c r="B36" s="65" t="str">
        <f>+VLOOKUP(A36,'[1]APU-HE'!$B:$J,2,0)</f>
        <v>Instalación Válvula de compuerta elástica EL X EL Ø6" (EXISTENTE). Cuerpo de Hierro (Tubería BYPASS)</v>
      </c>
      <c r="C36" s="64" t="str">
        <f>+VLOOKUP(A36,'[1]APU-HE'!$B:$J,3,0)</f>
        <v>UN</v>
      </c>
      <c r="D36" s="63">
        <f>+[1]Cantidades!D147</f>
        <v>1</v>
      </c>
      <c r="E36" s="62">
        <f>+VLOOKUP(A36,'[1]APU-HE'!$B:$J,6,0)++VLOOKUP(A36,'[1]APU-HE'!$B:$J,8,0)+VLOOKUP(A36,'[1]APU-HE'!$B:$J,9,0)</f>
        <v>117326.91112</v>
      </c>
      <c r="F36" s="62">
        <f>+VLOOKUP(A36,'[1]APU-HE'!$B:$J,7,0)</f>
        <v>65046</v>
      </c>
      <c r="G36" s="61">
        <f>+VLOOKUP(A36,'[1]APU-HE'!$B:$J,4,0)</f>
        <v>182372.91112</v>
      </c>
      <c r="H36" s="60">
        <f>ROUND(D36*G36,0)</f>
        <v>182373</v>
      </c>
      <c r="I36" s="59">
        <f>+H36/$H$89</f>
        <v>6.3011520957625034E-4</v>
      </c>
      <c r="K36" s="45"/>
    </row>
    <row r="37" spans="1:11" s="23" customFormat="1" ht="47.25" x14ac:dyDescent="0.2">
      <c r="A37" s="80" t="s">
        <v>58</v>
      </c>
      <c r="B37" s="65" t="str">
        <f>+VLOOKUP(A37,'[1]APU-HE'!$B:$J,2,0)</f>
        <v>Suministro, transporte e instalación Válvula de compuerta elástica EL X EL Ø 6" Vastago no ascendente. Cuerpo de Hierro (Tubería BYPASS) (Incluye transporte hasta la vereda Hojas Anchas del municipio de Supía)</v>
      </c>
      <c r="C37" s="64" t="str">
        <f>+VLOOKUP(A37,'[1]APU-HE'!$B:$J,3,0)</f>
        <v>UN</v>
      </c>
      <c r="D37" s="63">
        <f>+[1]Cantidades!D154</f>
        <v>2</v>
      </c>
      <c r="E37" s="62">
        <f>+VLOOKUP(A37,'[1]APU-HE'!$B:$J,6,0)++VLOOKUP(A37,'[1]APU-HE'!$B:$J,8,0)+VLOOKUP(A37,'[1]APU-HE'!$B:$J,9,0)</f>
        <v>115657.91112</v>
      </c>
      <c r="F37" s="62">
        <f>+VLOOKUP(A37,'[1]APU-HE'!$B:$J,7,0)</f>
        <v>1360449</v>
      </c>
      <c r="G37" s="61">
        <f>+VLOOKUP(A37,'[1]APU-HE'!$B:$J,4,0)</f>
        <v>1476106.9111200001</v>
      </c>
      <c r="H37" s="60">
        <f>ROUND(D37*G37,0)</f>
        <v>2952214</v>
      </c>
      <c r="I37" s="59">
        <f>+H37/$H$89</f>
        <v>1.0200166380571358E-2</v>
      </c>
      <c r="K37" s="45"/>
    </row>
    <row r="38" spans="1:11" s="23" customFormat="1" ht="31.5" x14ac:dyDescent="0.2">
      <c r="A38" s="80" t="s">
        <v>57</v>
      </c>
      <c r="B38" s="65" t="str">
        <f>+VLOOKUP(A38,'[1]APU-HE'!$B:$J,2,0)</f>
        <v>Suministro, transporte e instalación Tuberia Ø 6" PVC RDE 21 (Tubería BYPASS) Extremo liso NTC 382 (Incluye transporte hasta la vereda Hojas Anchas del municipio de Supía)</v>
      </c>
      <c r="C38" s="64" t="str">
        <f>+VLOOKUP(A38,'[1]APU-HE'!$B:$J,3,0)</f>
        <v>ML</v>
      </c>
      <c r="D38" s="63">
        <f>+[1]Cantidades!D160</f>
        <v>14.299999999999999</v>
      </c>
      <c r="E38" s="62">
        <f>+VLOOKUP(A38,'[1]APU-HE'!$B:$J,6,0)++VLOOKUP(A38,'[1]APU-HE'!$B:$J,8,0)+VLOOKUP(A38,'[1]APU-HE'!$B:$J,9,0)</f>
        <v>8129.9111200000007</v>
      </c>
      <c r="F38" s="62">
        <f>+VLOOKUP(A38,'[1]APU-HE'!$B:$J,7,0)</f>
        <v>182555</v>
      </c>
      <c r="G38" s="61">
        <f>+VLOOKUP(A38,'[1]APU-HE'!$B:$J,4,0)</f>
        <v>190684.91112</v>
      </c>
      <c r="H38" s="60">
        <f>ROUND(D38*G38,0)</f>
        <v>2726794</v>
      </c>
      <c r="I38" s="59">
        <f>+H38/$H$89</f>
        <v>9.4213198926445356E-3</v>
      </c>
      <c r="K38" s="45"/>
    </row>
    <row r="39" spans="1:11" s="23" customFormat="1" ht="31.5" x14ac:dyDescent="0.2">
      <c r="A39" s="80" t="s">
        <v>56</v>
      </c>
      <c r="B39" s="65" t="str">
        <f>+VLOOKUP(A39,'[1]APU-HE'!$B:$J,2,0)</f>
        <v>Suministro, transporte e instalación Codo HD EL X EL 90° Ø 6" (Tubería BYPASS) (Incluye transporte hasta la vereda Hojas Anchas del municipio de Supía)</v>
      </c>
      <c r="C39" s="64" t="str">
        <f>+VLOOKUP(A39,'[1]APU-HE'!$B:$J,3,0)</f>
        <v>UN</v>
      </c>
      <c r="D39" s="63">
        <f>+[1]Cantidades!D166</f>
        <v>1</v>
      </c>
      <c r="E39" s="62">
        <f>+VLOOKUP(A39,'[1]APU-HE'!$B:$J,6,0)++VLOOKUP(A39,'[1]APU-HE'!$B:$J,8,0)+VLOOKUP(A39,'[1]APU-HE'!$B:$J,9,0)</f>
        <v>81563.911120000004</v>
      </c>
      <c r="F39" s="62">
        <f>+VLOOKUP(A39,'[1]APU-HE'!$B:$J,7,0)</f>
        <v>399042</v>
      </c>
      <c r="G39" s="61">
        <f>+VLOOKUP(A39,'[1]APU-HE'!$B:$J,4,0)</f>
        <v>480605.91112</v>
      </c>
      <c r="H39" s="60">
        <f>ROUND(D39*G39,0)</f>
        <v>480606</v>
      </c>
      <c r="I39" s="59">
        <f>+H39/$H$89</f>
        <v>1.6605371980150754E-3</v>
      </c>
      <c r="K39" s="45"/>
    </row>
    <row r="40" spans="1:11" s="23" customFormat="1" ht="31.5" x14ac:dyDescent="0.2">
      <c r="A40" s="80" t="s">
        <v>55</v>
      </c>
      <c r="B40" s="65" t="str">
        <f>+VLOOKUP(A40,'[1]APU-HE'!$B:$J,2,0)</f>
        <v>Suministro, transporte e instalación (Tubería BYPASS) Tee HD EL X EL Ø 6"X6" (Incluye transporte hasta la vereda Hojas Anchas del municipio de Supía)</v>
      </c>
      <c r="C40" s="64" t="str">
        <f>+VLOOKUP(A40,'[1]APU-HE'!$B:$J,3,0)</f>
        <v>UN</v>
      </c>
      <c r="D40" s="63">
        <f>+[1]Cantidades!D172</f>
        <v>1</v>
      </c>
      <c r="E40" s="62">
        <f>+VLOOKUP(A40,'[1]APU-HE'!$B:$J,6,0)++VLOOKUP(A40,'[1]APU-HE'!$B:$J,8,0)+VLOOKUP(A40,'[1]APU-HE'!$B:$J,9,0)</f>
        <v>81563.911120000004</v>
      </c>
      <c r="F40" s="62">
        <f>+VLOOKUP(A40,'[1]APU-HE'!$B:$J,7,0)</f>
        <v>491507</v>
      </c>
      <c r="G40" s="61">
        <f>+VLOOKUP(A40,'[1]APU-HE'!$B:$J,4,0)</f>
        <v>573070.91111999995</v>
      </c>
      <c r="H40" s="60">
        <f>ROUND(D40*G40,0)</f>
        <v>573071</v>
      </c>
      <c r="I40" s="59">
        <f>+H40/$H$89</f>
        <v>1.9800121359360833E-3</v>
      </c>
      <c r="K40" s="45"/>
    </row>
    <row r="41" spans="1:11" s="23" customFormat="1" ht="18" x14ac:dyDescent="0.2">
      <c r="A41" s="58"/>
      <c r="B41" s="57" t="s">
        <v>54</v>
      </c>
      <c r="C41" s="56"/>
      <c r="D41" s="55"/>
      <c r="E41" s="53"/>
      <c r="F41" s="53"/>
      <c r="G41" s="53"/>
      <c r="H41" s="54">
        <f>+SUM(H34:H40)</f>
        <v>8890614</v>
      </c>
      <c r="I41" s="81"/>
      <c r="K41" s="45"/>
    </row>
    <row r="42" spans="1:11" s="23" customFormat="1" ht="18" x14ac:dyDescent="0.2">
      <c r="A42" s="58"/>
      <c r="B42" s="77" t="s">
        <v>53</v>
      </c>
      <c r="C42" s="56"/>
      <c r="D42" s="55"/>
      <c r="E42" s="53"/>
      <c r="F42" s="53"/>
      <c r="G42" s="53"/>
      <c r="H42" s="54"/>
      <c r="I42" s="81"/>
      <c r="K42" s="45"/>
    </row>
    <row r="43" spans="1:11" s="23" customFormat="1" ht="18" x14ac:dyDescent="0.2">
      <c r="A43" s="73">
        <v>9</v>
      </c>
      <c r="B43" s="72" t="s">
        <v>52</v>
      </c>
      <c r="C43" s="71"/>
      <c r="D43" s="70"/>
      <c r="E43" s="69"/>
      <c r="F43" s="69"/>
      <c r="G43" s="69"/>
      <c r="H43" s="69"/>
      <c r="I43" s="68"/>
      <c r="K43" s="45"/>
    </row>
    <row r="44" spans="1:11" s="23" customFormat="1" ht="31.5" x14ac:dyDescent="0.2">
      <c r="A44" s="80" t="s">
        <v>51</v>
      </c>
      <c r="B44" s="65" t="str">
        <f>+VLOOKUP(A44,'[1]APU-HE'!$B:$J,2,0)</f>
        <v>Suministro, transporte e instalación Tuberia Ø 4" PVC RDE 21 (Desagüe floculadores) Presión extremo liso NTC 382 (Incluye transporte hasta la vereda Hojas Anchas del municipio de Supía)</v>
      </c>
      <c r="C44" s="64" t="str">
        <f>+VLOOKUP(A44,'[1]APU-HE'!$B:$J,3,0)</f>
        <v>ML</v>
      </c>
      <c r="D44" s="63">
        <f>+[1]Cantidades!D189</f>
        <v>15.94</v>
      </c>
      <c r="E44" s="62">
        <f>+VLOOKUP(A44,'[1]APU-HE'!$B:$J,6,0)++VLOOKUP(A44,'[1]APU-HE'!$B:$J,8,0)+VLOOKUP(A44,'[1]APU-HE'!$B:$J,9,0)</f>
        <v>8129.9111200000007</v>
      </c>
      <c r="F44" s="62">
        <f>+VLOOKUP(A44,'[1]APU-HE'!$B:$J,7,0)</f>
        <v>68217</v>
      </c>
      <c r="G44" s="61">
        <f>+VLOOKUP(A44,'[1]APU-HE'!$B:$J,4,0)</f>
        <v>76346.911120000004</v>
      </c>
      <c r="H44" s="60">
        <f>ROUND(D44*G44,0)</f>
        <v>1216970</v>
      </c>
      <c r="I44" s="59">
        <f>+H44/$H$89</f>
        <v>4.2047414178524745E-3</v>
      </c>
      <c r="K44" s="45"/>
    </row>
    <row r="45" spans="1:11" s="23" customFormat="1" ht="18" x14ac:dyDescent="0.2">
      <c r="A45" s="73">
        <v>10</v>
      </c>
      <c r="B45" s="72" t="s">
        <v>50</v>
      </c>
      <c r="C45" s="71"/>
      <c r="D45" s="70"/>
      <c r="E45" s="69"/>
      <c r="F45" s="69"/>
      <c r="G45" s="69"/>
      <c r="H45" s="69"/>
      <c r="I45" s="68"/>
      <c r="K45" s="45"/>
    </row>
    <row r="46" spans="1:11" s="23" customFormat="1" ht="18" x14ac:dyDescent="0.2">
      <c r="A46" s="80" t="s">
        <v>49</v>
      </c>
      <c r="B46" s="78" t="str">
        <f>+VLOOKUP(A46,'[1]APU-HE'!$B:$J,2,0)</f>
        <v xml:space="preserve">Suministro, transporte e instalación Codo HD EL X EL 90° Ø 4"  </v>
      </c>
      <c r="C46" s="64" t="str">
        <f>+VLOOKUP(A46,'[1]APU-HE'!$B:$J,3,0)</f>
        <v>UN</v>
      </c>
      <c r="D46" s="63">
        <f>+[1]Cantidades!D199</f>
        <v>6</v>
      </c>
      <c r="E46" s="62">
        <f>+VLOOKUP(A46,'[1]APU-HE'!$B:$J,6,0)++VLOOKUP(A46,'[1]APU-HE'!$B:$J,8,0)+VLOOKUP(A46,'[1]APU-HE'!$B:$J,9,0)</f>
        <v>81563.911120000004</v>
      </c>
      <c r="F46" s="62">
        <f>+VLOOKUP(A46,'[1]APU-HE'!$B:$J,7,0)</f>
        <v>180160</v>
      </c>
      <c r="G46" s="61">
        <f>+VLOOKUP(A46,'[1]APU-HE'!$B:$J,4,0)</f>
        <v>261723.91112</v>
      </c>
      <c r="H46" s="60">
        <f>ROUND(D46*G46,0)</f>
        <v>1570343</v>
      </c>
      <c r="I46" s="59">
        <f>+H46/$H$89</f>
        <v>5.4256770933833274E-3</v>
      </c>
      <c r="K46" s="45"/>
    </row>
    <row r="47" spans="1:11" s="23" customFormat="1" ht="18" x14ac:dyDescent="0.2">
      <c r="A47" s="80" t="s">
        <v>48</v>
      </c>
      <c r="B47" s="78" t="str">
        <f>+VLOOKUP(A47,'[1]APU-HE'!$B:$J,2,0)</f>
        <v xml:space="preserve">Suministro, transporte e instalación Pasamuros  Ø 4" y FLAP Acrílico° Ø 4"  </v>
      </c>
      <c r="C47" s="64" t="str">
        <f>+VLOOKUP(A47,'[1]APU-HE'!$B:$J,3,0)</f>
        <v>UN</v>
      </c>
      <c r="D47" s="63">
        <f>+[1]Cantidades!D207</f>
        <v>9</v>
      </c>
      <c r="E47" s="62">
        <f>+VLOOKUP(A47,'[1]APU-HE'!$B:$J,6,0)++VLOOKUP(A47,'[1]APU-HE'!$B:$J,8,0)+VLOOKUP(A47,'[1]APU-HE'!$B:$J,9,0)</f>
        <v>73694.911120000004</v>
      </c>
      <c r="F47" s="62">
        <f>+VLOOKUP(A47,'[1]APU-HE'!$B:$J,7,0)</f>
        <v>152415</v>
      </c>
      <c r="G47" s="61">
        <f>+VLOOKUP(A47,'[1]APU-HE'!$B:$J,4,0)</f>
        <v>226109.91112</v>
      </c>
      <c r="H47" s="60">
        <f>ROUND(D47*G47,0)</f>
        <v>2034989</v>
      </c>
      <c r="I47" s="59">
        <f>+H47/$H$89</f>
        <v>7.0310710479093066E-3</v>
      </c>
    </row>
    <row r="48" spans="1:11" s="23" customFormat="1" ht="31.5" x14ac:dyDescent="0.2">
      <c r="A48" s="80" t="s">
        <v>47</v>
      </c>
      <c r="B48" s="65" t="str">
        <f>+VLOOKUP(A48,'[1]APU-HE'!$B:$J,2,0)</f>
        <v>Suministro, transporte e instalación Pasamuro  HD Ø 4" EL x El ; Z= 400 mm  L= 700 mm (Lavado de floculadores) (Incluye transporte hasta la vereda Hojas Anchas del municipio de Supía)</v>
      </c>
      <c r="C48" s="64" t="str">
        <f>+VLOOKUP(A48,'[1]APU-HE'!$B:$J,3,0)</f>
        <v>UN</v>
      </c>
      <c r="D48" s="63">
        <f>+[1]Cantidades!D215</f>
        <v>3</v>
      </c>
      <c r="E48" s="62">
        <f>+VLOOKUP(A48,'[1]APU-HE'!$B:$J,6,0)++VLOOKUP(A48,'[1]APU-HE'!$B:$J,8,0)+VLOOKUP(A48,'[1]APU-HE'!$B:$J,9,0)</f>
        <v>63205.911119999997</v>
      </c>
      <c r="F48" s="62">
        <f>+VLOOKUP(A48,'[1]APU-HE'!$B:$J,7,0)</f>
        <v>441852</v>
      </c>
      <c r="G48" s="61">
        <f>+VLOOKUP(A48,'[1]APU-HE'!$B:$J,4,0)</f>
        <v>505057.91112</v>
      </c>
      <c r="H48" s="60">
        <f>ROUND(D48*G48,0)</f>
        <v>1515174</v>
      </c>
      <c r="I48" s="59">
        <f>+H48/$H$89</f>
        <v>5.2350632086684184E-3</v>
      </c>
    </row>
    <row r="49" spans="1:11" s="23" customFormat="1" ht="47.25" x14ac:dyDescent="0.2">
      <c r="A49" s="80" t="s">
        <v>46</v>
      </c>
      <c r="B49" s="78" t="str">
        <f>+VLOOKUP(A49,'[1]APU-HE'!$B:$J,2,0)</f>
        <v>Suministro, transporte e instalación Pasamuro  HD Ø 4" EL x B; Z= 400 mm  L= 700 mm Incluye tornillos y empaque (Lavado de floculadores) (Incluye transporte hasta la vereda Hojas Anchas del municipio de Supía)</v>
      </c>
      <c r="C49" s="64" t="str">
        <f>+VLOOKUP(A49,'[1]APU-HE'!$B:$J,3,0)</f>
        <v>UN</v>
      </c>
      <c r="D49" s="63">
        <f>+[1]Cantidades!D223</f>
        <v>3</v>
      </c>
      <c r="E49" s="62">
        <f>+VLOOKUP(A49,'[1]APU-HE'!$B:$J,6,0)++VLOOKUP(A49,'[1]APU-HE'!$B:$J,8,0)+VLOOKUP(A49,'[1]APU-HE'!$B:$J,9,0)</f>
        <v>147780.91112</v>
      </c>
      <c r="F49" s="62">
        <f>+VLOOKUP(A49,'[1]APU-HE'!$B:$J,7,0)</f>
        <v>500500</v>
      </c>
      <c r="G49" s="61">
        <f>+VLOOKUP(A49,'[1]APU-HE'!$B:$J,4,0)</f>
        <v>648280.91111999995</v>
      </c>
      <c r="H49" s="60">
        <f>ROUND(D49*G49,0)</f>
        <v>1944843</v>
      </c>
      <c r="I49" s="59">
        <f>+H49/$H$89</f>
        <v>6.7196084647283497E-3</v>
      </c>
    </row>
    <row r="50" spans="1:11" s="23" customFormat="1" ht="63" x14ac:dyDescent="0.2">
      <c r="A50" s="80" t="s">
        <v>45</v>
      </c>
      <c r="B50" s="78" t="str">
        <f>+VLOOKUP(A50,'[1]APU-HE'!$B:$J,2,0)</f>
        <v>Suministro, transporte e instalación Compuerta liviana de 0.5m de ancho por 0.35m alto de alto, de marco de 0.050m. Espesor aproximado 10.5mm fabricada totalmente en poliester reforzado con fibra de vidrio con empaquetadura perimetral en Buna "N". (Incluye transporte hasta la vereda Hojas Anchas del municipio de Supía)</v>
      </c>
      <c r="C50" s="64" t="str">
        <f>+VLOOKUP(A50,'[1]APU-HE'!$B:$J,3,0)</f>
        <v>UN</v>
      </c>
      <c r="D50" s="63">
        <f>+[1]Cantidades!D231</f>
        <v>1</v>
      </c>
      <c r="E50" s="62">
        <f>+VLOOKUP(A50,'[1]APU-HE'!$B:$J,6,0)++VLOOKUP(A50,'[1]APU-HE'!$B:$J,8,0)+VLOOKUP(A50,'[1]APU-HE'!$B:$J,9,0)</f>
        <v>212694.91112</v>
      </c>
      <c r="F50" s="62">
        <f>+VLOOKUP(A50,'[1]APU-HE'!$B:$J,7,0)</f>
        <v>660465</v>
      </c>
      <c r="G50" s="61">
        <f>+VLOOKUP(A50,'[1]APU-HE'!$B:$J,4,0)</f>
        <v>873159.91111999995</v>
      </c>
      <c r="H50" s="60">
        <f>ROUND(D50*G50,0)</f>
        <v>873160</v>
      </c>
      <c r="I50" s="59">
        <f>+H50/$H$89</f>
        <v>3.0168467722393047E-3</v>
      </c>
    </row>
    <row r="51" spans="1:11" s="23" customFormat="1" ht="53.25" customHeight="1" x14ac:dyDescent="0.2">
      <c r="A51" s="80" t="s">
        <v>44</v>
      </c>
      <c r="B51" s="78" t="str">
        <f>+VLOOKUP(A51,'[1]APU-HE'!$B:$J,2,0)</f>
        <v>Suministro, transporte e instalación Válvula de compuerta elástica de bridas 4"(ANSI). Cuerpo de Hierro, incluye tornillería y empaques (Lavado floculadores) (Incluye transporte hasta la vereda Hojas Anchas del municipio de Supía)</v>
      </c>
      <c r="C51" s="64" t="str">
        <f>+VLOOKUP(A51,'[1]APU-HE'!$B:$J,3,0)</f>
        <v>UN</v>
      </c>
      <c r="D51" s="63">
        <f>+[1]Cantidades!D239</f>
        <v>3</v>
      </c>
      <c r="E51" s="62">
        <f>+VLOOKUP(A51,'[1]APU-HE'!$B:$J,6,0)++VLOOKUP(A51,'[1]APU-HE'!$B:$J,8,0)+VLOOKUP(A51,'[1]APU-HE'!$B:$J,9,0)</f>
        <v>126147.91112</v>
      </c>
      <c r="F51" s="62">
        <f>+VLOOKUP(A51,'[1]APU-HE'!$B:$J,7,0)</f>
        <v>1697929</v>
      </c>
      <c r="G51" s="61">
        <f>+VLOOKUP(A51,'[1]APU-HE'!$B:$J,4,0)</f>
        <v>1824076.9111200001</v>
      </c>
      <c r="H51" s="60">
        <f>ROUND(D51*G51,0)</f>
        <v>5472231</v>
      </c>
      <c r="I51" s="59">
        <f>+H51/$H$89</f>
        <v>1.89070530364399E-2</v>
      </c>
    </row>
    <row r="52" spans="1:11" s="23" customFormat="1" ht="18" x14ac:dyDescent="0.2">
      <c r="A52" s="58"/>
      <c r="B52" s="57" t="s">
        <v>43</v>
      </c>
      <c r="C52" s="56"/>
      <c r="D52" s="55"/>
      <c r="E52" s="53"/>
      <c r="F52" s="53"/>
      <c r="G52" s="53"/>
      <c r="H52" s="54">
        <f>+SUM(H43:H51)</f>
        <v>14627710</v>
      </c>
      <c r="I52" s="53"/>
    </row>
    <row r="53" spans="1:11" s="23" customFormat="1" ht="18" x14ac:dyDescent="0.2">
      <c r="A53" s="58"/>
      <c r="B53" s="77" t="s">
        <v>42</v>
      </c>
      <c r="C53" s="56"/>
      <c r="D53" s="55"/>
      <c r="E53" s="53"/>
      <c r="F53" s="53"/>
      <c r="G53" s="53"/>
      <c r="H53" s="54"/>
      <c r="I53" s="76"/>
    </row>
    <row r="54" spans="1:11" s="23" customFormat="1" ht="18" x14ac:dyDescent="0.2">
      <c r="A54" s="73">
        <v>11</v>
      </c>
      <c r="B54" s="72" t="s">
        <v>41</v>
      </c>
      <c r="C54" s="71"/>
      <c r="D54" s="70"/>
      <c r="E54" s="69"/>
      <c r="F54" s="69"/>
      <c r="G54" s="69"/>
      <c r="H54" s="69"/>
      <c r="I54" s="68"/>
      <c r="K54" s="79"/>
    </row>
    <row r="55" spans="1:11" s="23" customFormat="1" ht="80.25" customHeight="1" x14ac:dyDescent="0.2">
      <c r="A55" s="67" t="s">
        <v>40</v>
      </c>
      <c r="B55" s="78" t="str">
        <f>+VLOOKUP(A55,'[1]APU-HE'!$B:$J,2,0)</f>
        <v>Suministro, transporte e instalación Pasamuro  HD Ø 6" EL x B; Z= 400 mm  L= 500 mm Incluye tornillos y empaque (Purga sedimentador) (Incluye transporte hasta la vereda Hojas Anchas del municipio de Supía)</v>
      </c>
      <c r="C55" s="64" t="str">
        <f>+VLOOKUP(A55,'[1]APU-HE'!$B:$J,3,0)</f>
        <v>UN</v>
      </c>
      <c r="D55" s="63">
        <f>+[1]Cantidades!D251</f>
        <v>1</v>
      </c>
      <c r="E55" s="62">
        <f>+VLOOKUP(A55,'[1]APU-HE'!$B:$J,6,0)++VLOOKUP(A55,'[1]APU-HE'!$B:$J,8,0)+VLOOKUP(A55,'[1]APU-HE'!$B:$J,9,0)</f>
        <v>147780.91112</v>
      </c>
      <c r="F55" s="62">
        <f>+VLOOKUP(A55,'[1]APU-HE'!$B:$J,7,0)</f>
        <v>787787</v>
      </c>
      <c r="G55" s="61">
        <f>+VLOOKUP(A55,'[1]APU-HE'!$B:$J,4,0)</f>
        <v>935567.91111999995</v>
      </c>
      <c r="H55" s="75">
        <f>ROUND(D55*G55,0)</f>
        <v>935568</v>
      </c>
      <c r="I55" s="74">
        <f>+H55/$H$89</f>
        <v>3.2324720566796255E-3</v>
      </c>
      <c r="K55" s="45"/>
    </row>
    <row r="56" spans="1:11" s="23" customFormat="1" ht="102" customHeight="1" x14ac:dyDescent="0.2">
      <c r="A56" s="67" t="s">
        <v>39</v>
      </c>
      <c r="B56" s="78" t="str">
        <f>+VLOOKUP(A56,'[1]APU-HE'!$B:$J,2,0)</f>
        <v>Suministro, transporte e instalación Válvula Mariposa bridada 6". Cuerpo de Hierro N° 150 Disco-Acero Inoxidable rueda de manejo  incluye torre de manejo metalica y volante , extension Vastago 50mm metalico H=3.6 m. Incluye bridas, tornillos y empaques (Incluye transporte hasta la vereda Hojas Anchas del municipio de Supía)</v>
      </c>
      <c r="C56" s="64" t="str">
        <f>+VLOOKUP(A56,'[1]APU-HE'!$B:$J,3,0)</f>
        <v>UN</v>
      </c>
      <c r="D56" s="63">
        <f>+[1]Cantidades!D259</f>
        <v>1</v>
      </c>
      <c r="E56" s="62">
        <f>+VLOOKUP(A56,'[1]APU-HE'!$B:$J,6,0)++VLOOKUP(A56,'[1]APU-HE'!$B:$J,8,0)+VLOOKUP(A56,'[1]APU-HE'!$B:$J,9,0)</f>
        <v>501833.91112</v>
      </c>
      <c r="F56" s="62">
        <f>+VLOOKUP(A56,'[1]APU-HE'!$B:$J,7,0)</f>
        <v>2915901</v>
      </c>
      <c r="G56" s="61">
        <f>+VLOOKUP(A56,'[1]APU-HE'!$B:$J,4,0)</f>
        <v>3417734.9111199998</v>
      </c>
      <c r="H56" s="75">
        <f>ROUND(D56*G56,0)</f>
        <v>3417735</v>
      </c>
      <c r="I56" s="74">
        <f>+H56/$H$89</f>
        <v>1.1808583539235994E-2</v>
      </c>
      <c r="K56" s="45"/>
    </row>
    <row r="57" spans="1:11" s="23" customFormat="1" ht="18" x14ac:dyDescent="0.2">
      <c r="A57" s="73">
        <v>12</v>
      </c>
      <c r="B57" s="72" t="s">
        <v>38</v>
      </c>
      <c r="C57" s="71"/>
      <c r="D57" s="70"/>
      <c r="E57" s="69"/>
      <c r="F57" s="69"/>
      <c r="G57" s="69"/>
      <c r="H57" s="69"/>
      <c r="I57" s="68"/>
      <c r="K57" s="45"/>
    </row>
    <row r="58" spans="1:11" s="23" customFormat="1" ht="69.75" customHeight="1" x14ac:dyDescent="0.2">
      <c r="A58" s="67" t="s">
        <v>37</v>
      </c>
      <c r="B58" s="78" t="str">
        <f>+VLOOKUP(A58,'[1]APU-HE'!$B:$J,2,0)</f>
        <v>Suministro, transporte e instalación de Módulos de sedimentación acelerada en material ABS de 0.6 m de largo Calibre 40, tipo colmena . (Incluye soporteria y transporte hasta la vereda Hojas Anchas del municipio de Supía)</v>
      </c>
      <c r="C58" s="64" t="str">
        <f>+VLOOKUP(A58,'[1]APU-HE'!$B:$J,3,0)</f>
        <v>M2</v>
      </c>
      <c r="D58" s="63">
        <f>+[1]Cantidades!D269</f>
        <v>12.18</v>
      </c>
      <c r="E58" s="62">
        <f>+VLOOKUP(A58,'[1]APU-HE'!$B:$J,6,0)++VLOOKUP(A58,'[1]APU-HE'!$B:$J,8,0)+VLOOKUP(A58,'[1]APU-HE'!$B:$J,9,0)</f>
        <v>154406.91112</v>
      </c>
      <c r="F58" s="62">
        <f>+VLOOKUP(A58,'[1]APU-HE'!$B:$J,7,0)</f>
        <v>688205</v>
      </c>
      <c r="G58" s="61">
        <f>+VLOOKUP(A58,'[1]APU-HE'!$B:$J,4,0)</f>
        <v>842611.91111999995</v>
      </c>
      <c r="H58" s="75">
        <f>ROUND(D58*G58,0)</f>
        <v>10263013</v>
      </c>
      <c r="I58" s="74">
        <f>+H58/$H$89</f>
        <v>3.5459638144784485E-2</v>
      </c>
      <c r="K58" s="45"/>
    </row>
    <row r="59" spans="1:11" s="23" customFormat="1" ht="93" customHeight="1" x14ac:dyDescent="0.2">
      <c r="A59" s="67" t="s">
        <v>36</v>
      </c>
      <c r="B59" s="65" t="str">
        <f>+VLOOKUP(A59,'[1]APU-HE'!$B:$J,2,0)</f>
        <v>Suministro transporte e instalación de tubería de distribución de agua floculada, de PRFV 24" (100 PSI) y 5.50 de longitud con uniones, tapon PRFV extremo  y brida en el otro  con 13 orificios de diámetro 4",  y codo de bridas 24" x 90 (Sedimentador existente) (Incluye transporte hasta la vereda Hojas Anchas del municipio de Supía)</v>
      </c>
      <c r="C59" s="64" t="str">
        <f>+VLOOKUP(A59,'[1]APU-HE'!$B:$J,3,0)</f>
        <v>Un</v>
      </c>
      <c r="D59" s="63">
        <f>+[1]Cantidades!D277</f>
        <v>1</v>
      </c>
      <c r="E59" s="62">
        <f>+VLOOKUP(A59,'[1]APU-HE'!$B:$J,6,0)++VLOOKUP(A59,'[1]APU-HE'!$B:$J,8,0)+VLOOKUP(A59,'[1]APU-HE'!$B:$J,9,0)</f>
        <v>314714</v>
      </c>
      <c r="F59" s="62">
        <f>+VLOOKUP(A59,'[1]APU-HE'!$B:$J,7,0)</f>
        <v>10444435</v>
      </c>
      <c r="G59" s="61">
        <f>+VLOOKUP(A59,'[1]APU-HE'!$B:$J,4,0)</f>
        <v>10759149</v>
      </c>
      <c r="H59" s="75">
        <f>ROUND(D59*G59,0)</f>
        <v>10759149</v>
      </c>
      <c r="I59" s="74">
        <f>+H59/$H$89</f>
        <v>3.717383289739766E-2</v>
      </c>
      <c r="K59" s="45"/>
    </row>
    <row r="60" spans="1:11" s="23" customFormat="1" ht="84.75" customHeight="1" x14ac:dyDescent="0.2">
      <c r="A60" s="67" t="s">
        <v>35</v>
      </c>
      <c r="B60" s="65" t="str">
        <f>+VLOOKUP(A60,'[1]APU-HE'!$B:$J,2,0)</f>
        <v>Suministro, transporte e instalación de tubería de distribución de agua floculada, de PRFV 24" (100 PSI) y 5.50 de longitud con uniones, tapon PRFV extremo  y brida en el otro  con 13 orificios de diámetro 4",  y tee PRFV 24" (Sedimentador nuevo) (Incluye transporte hasta la vereda Hojas Anchas del municipio de Supía)</v>
      </c>
      <c r="C60" s="64" t="str">
        <f>+VLOOKUP(A60,'[1]APU-HE'!$B:$J,3,0)</f>
        <v>Un</v>
      </c>
      <c r="D60" s="63">
        <f>+[1]Cantidades!D285</f>
        <v>1</v>
      </c>
      <c r="E60" s="62">
        <f>+VLOOKUP(A60,'[1]APU-HE'!$B:$J,6,0)++VLOOKUP(A60,'[1]APU-HE'!$B:$J,8,0)+VLOOKUP(A60,'[1]APU-HE'!$B:$J,9,0)</f>
        <v>302214</v>
      </c>
      <c r="F60" s="62">
        <f>+VLOOKUP(A60,'[1]APU-HE'!$B:$J,7,0)</f>
        <v>10706235</v>
      </c>
      <c r="G60" s="61">
        <f>+VLOOKUP(A60,'[1]APU-HE'!$B:$J,4,0)</f>
        <v>11008449</v>
      </c>
      <c r="H60" s="60">
        <f>ROUND(D60*G60,0)</f>
        <v>11008449</v>
      </c>
      <c r="I60" s="74">
        <f>+H60/$H$89</f>
        <v>3.8035186945131479E-2</v>
      </c>
      <c r="K60" s="45"/>
    </row>
    <row r="61" spans="1:11" s="23" customFormat="1" ht="75" customHeight="1" x14ac:dyDescent="0.2">
      <c r="A61" s="67" t="s">
        <v>34</v>
      </c>
      <c r="B61" s="65" t="str">
        <f>+VLOOKUP(A61,'[1]APU-HE'!$B:$J,2,0)</f>
        <v>Suministro, transporte e instalación soportes de la tubería PRFV de distribución de agua floculada (Incluye tornillería para las uniones bridadas) (Incluye transporte hasta la vereda Hojas Anchas del municipio de Supía)</v>
      </c>
      <c r="C61" s="64" t="str">
        <f>+VLOOKUP(A61,'[1]APU-HE'!$B:$J,3,0)</f>
        <v>Un</v>
      </c>
      <c r="D61" s="63">
        <f>+[1]Cantidades!D292</f>
        <v>10</v>
      </c>
      <c r="E61" s="62">
        <f>+VLOOKUP(A61,'[1]APU-HE'!$B:$J,6,0)++VLOOKUP(A61,'[1]APU-HE'!$B:$J,8,0)+VLOOKUP(A61,'[1]APU-HE'!$B:$J,9,0)</f>
        <v>103622.91112</v>
      </c>
      <c r="F61" s="62">
        <f>+VLOOKUP(A61,'[1]APU-HE'!$B:$J,7,0)</f>
        <v>238420</v>
      </c>
      <c r="G61" s="61">
        <f>+VLOOKUP(A61,'[1]APU-HE'!$B:$J,4,0)</f>
        <v>342042.91112</v>
      </c>
      <c r="H61" s="75">
        <f>ROUND(D61*G61,0)</f>
        <v>3420429</v>
      </c>
      <c r="I61" s="74">
        <f>+H61/$H$89</f>
        <v>1.1817891552892611E-2</v>
      </c>
      <c r="K61" s="45"/>
    </row>
    <row r="62" spans="1:11" s="23" customFormat="1" ht="84.75" customHeight="1" x14ac:dyDescent="0.2">
      <c r="A62" s="67" t="s">
        <v>33</v>
      </c>
      <c r="B62" s="78" t="str">
        <f>+VLOOKUP(A62,'[1]APU-HE'!$B:$J,2,0)</f>
        <v>Suministro , transporte e instalación canaletas PRFV de recoleccion longitudinal de 0.3m x 0.3m :(alto x ancho), con perfiles laterales 90° de 1.5" y vertederos triangulares 90° de ancho = 7cm, incluye transporte hasta el sitio (Sedimentador existente y nuevo) (Incluye transporte hasta la vereda Hojas Anchas del municipio de Supía)</v>
      </c>
      <c r="C62" s="64" t="str">
        <f>+VLOOKUP(A62,'[1]APU-HE'!$B:$J,3,0)</f>
        <v>ML</v>
      </c>
      <c r="D62" s="63">
        <f>+[1]Cantidades!D302</f>
        <v>14.8</v>
      </c>
      <c r="E62" s="62">
        <f>+VLOOKUP(A62,'[1]APU-HE'!$B:$J,6,0)++VLOOKUP(A62,'[1]APU-HE'!$B:$J,8,0)+VLOOKUP(A62,'[1]APU-HE'!$B:$J,9,0)</f>
        <v>42223.911119999997</v>
      </c>
      <c r="F62" s="62">
        <f>+VLOOKUP(A62,'[1]APU-HE'!$B:$J,7,0)</f>
        <v>354615</v>
      </c>
      <c r="G62" s="61">
        <f>+VLOOKUP(A62,'[1]APU-HE'!$B:$J,4,0)</f>
        <v>396838.91112</v>
      </c>
      <c r="H62" s="60">
        <f>ROUND(D62*G62,0)</f>
        <v>5873216</v>
      </c>
      <c r="I62" s="74">
        <f>+H62/$H$89</f>
        <v>2.0292492478199E-2</v>
      </c>
      <c r="K62" s="45"/>
    </row>
    <row r="63" spans="1:11" s="23" customFormat="1" ht="69.75" customHeight="1" x14ac:dyDescent="0.2">
      <c r="A63" s="67" t="s">
        <v>32</v>
      </c>
      <c r="B63" s="78" t="str">
        <f>+VLOOKUP(A63,'[1]APU-HE'!$B:$J,2,0)</f>
        <v>Suministro, transporte e instalación tubería de recolección y desagüe de lodos en hierro dúctil (100 PSI) diámetro 6" con 12 orificios superior de díametro 1 1/2" y tapon HF liso (Incluye transporte hasta la vereda Hojas Anchas del municipio de Supía)</v>
      </c>
      <c r="C63" s="64" t="str">
        <f>+VLOOKUP(A63,'[1]APU-HE'!$B:$J,3,0)</f>
        <v>ML</v>
      </c>
      <c r="D63" s="63">
        <f>+[1]Cantidades!D311</f>
        <v>4.18</v>
      </c>
      <c r="E63" s="62">
        <f>+VLOOKUP(A63,'[1]APU-HE'!$B:$J,6,0)++VLOOKUP(A63,'[1]APU-HE'!$B:$J,8,0)+VLOOKUP(A63,'[1]APU-HE'!$B:$J,9,0)</f>
        <v>422503.91112</v>
      </c>
      <c r="F63" s="62">
        <f>+VLOOKUP(A63,'[1]APU-HE'!$B:$J,7,0)</f>
        <v>316513</v>
      </c>
      <c r="G63" s="61">
        <f>+VLOOKUP(A63,'[1]APU-HE'!$B:$J,4,0)</f>
        <v>739016.91111999995</v>
      </c>
      <c r="H63" s="60">
        <f>ROUND(D63*G63,0)</f>
        <v>3089091</v>
      </c>
      <c r="I63" s="74">
        <f>+H63/$H$89</f>
        <v>1.0673088795299242E-2</v>
      </c>
      <c r="K63" s="45"/>
    </row>
    <row r="64" spans="1:11" s="23" customFormat="1" ht="18" x14ac:dyDescent="0.2">
      <c r="A64" s="58"/>
      <c r="B64" s="57" t="s">
        <v>31</v>
      </c>
      <c r="C64" s="56"/>
      <c r="D64" s="55"/>
      <c r="E64" s="53"/>
      <c r="F64" s="53"/>
      <c r="G64" s="53"/>
      <c r="H64" s="54">
        <f>+SUM(H55:H63)</f>
        <v>48766650</v>
      </c>
      <c r="I64" s="53"/>
      <c r="K64" s="45"/>
    </row>
    <row r="65" spans="1:11" s="23" customFormat="1" ht="18" x14ac:dyDescent="0.2">
      <c r="A65" s="58"/>
      <c r="B65" s="77" t="s">
        <v>30</v>
      </c>
      <c r="C65" s="56"/>
      <c r="D65" s="55"/>
      <c r="E65" s="53"/>
      <c r="F65" s="53"/>
      <c r="G65" s="53"/>
      <c r="H65" s="54"/>
      <c r="I65" s="76"/>
      <c r="K65" s="45"/>
    </row>
    <row r="66" spans="1:11" s="23" customFormat="1" ht="18" x14ac:dyDescent="0.2">
      <c r="A66" s="73">
        <v>13</v>
      </c>
      <c r="B66" s="72" t="s">
        <v>29</v>
      </c>
      <c r="C66" s="71"/>
      <c r="D66" s="70"/>
      <c r="E66" s="69"/>
      <c r="F66" s="69"/>
      <c r="G66" s="69"/>
      <c r="H66" s="69"/>
      <c r="I66" s="68"/>
      <c r="K66" s="45"/>
    </row>
    <row r="67" spans="1:11" s="23" customFormat="1" ht="58.5" customHeight="1" x14ac:dyDescent="0.2">
      <c r="A67" s="67" t="s">
        <v>28</v>
      </c>
      <c r="B67" s="65" t="str">
        <f>+VLOOKUP(A67,'[1]APU-HE'!$B:$J,2,0)</f>
        <v xml:space="preserve">Suministro, Transporte e Instalación Tubería PVC 315 m.m. (12") para Alcantarillado Unión caucho (Incluye transporte hasta la vereda Hojas Anchas del municipio de Supía)     </v>
      </c>
      <c r="C67" s="64" t="str">
        <f>+VLOOKUP(A67,'[1]APU-HE'!$B:$J,3,0)</f>
        <v>ML</v>
      </c>
      <c r="D67" s="63">
        <f>+[1]Cantidades!D323</f>
        <v>9</v>
      </c>
      <c r="E67" s="62">
        <f>+VLOOKUP(A67,'[1]APU-HE'!$B:$J,6,0)++VLOOKUP(A67,'[1]APU-HE'!$B:$J,8,0)+VLOOKUP(A67,'[1]APU-HE'!$B:$J,9,0)</f>
        <v>34077.911119999997</v>
      </c>
      <c r="F67" s="62">
        <f>+VLOOKUP(A67,'[1]APU-HE'!$B:$J,7,0)</f>
        <v>106604</v>
      </c>
      <c r="G67" s="61">
        <f>+VLOOKUP(A67,'[1]APU-HE'!$B:$J,4,0)</f>
        <v>140681.91112</v>
      </c>
      <c r="H67" s="75">
        <f>ROUND(D67*G67,0)</f>
        <v>1266137</v>
      </c>
      <c r="I67" s="74">
        <f>+H67/$H$89</f>
        <v>4.3746178497214216E-3</v>
      </c>
      <c r="K67" s="45"/>
    </row>
    <row r="68" spans="1:11" s="23" customFormat="1" ht="22.5" customHeight="1" x14ac:dyDescent="0.2">
      <c r="A68" s="73">
        <v>14</v>
      </c>
      <c r="B68" s="72" t="s">
        <v>27</v>
      </c>
      <c r="C68" s="71"/>
      <c r="D68" s="70"/>
      <c r="E68" s="69"/>
      <c r="F68" s="69"/>
      <c r="G68" s="69"/>
      <c r="H68" s="69"/>
      <c r="I68" s="68"/>
      <c r="K68" s="45"/>
    </row>
    <row r="69" spans="1:11" s="23" customFormat="1" ht="31.5" x14ac:dyDescent="0.2">
      <c r="A69" s="67" t="s">
        <v>26</v>
      </c>
      <c r="B69" s="65" t="str">
        <f>+VLOOKUP(A69,'[1]APU-HE'!$B:$J,2,0)</f>
        <v xml:space="preserve">Suministro, Transporte e Instalación Cámara Circular de Inspección/Caída en Concreto 21 Mpa D=1.2 m  (Incluye refuerzo)    </v>
      </c>
      <c r="C69" s="64" t="str">
        <f>+VLOOKUP(A69,'[1]APU-HE'!$B:$J,3,0)</f>
        <v>ML</v>
      </c>
      <c r="D69" s="63">
        <f>+[1]Cantidades!D333</f>
        <v>4.5999999999999996</v>
      </c>
      <c r="E69" s="62">
        <f>+VLOOKUP(A69,'[1]APU-HE'!$B:$J,6,0)++VLOOKUP(A69,'[1]APU-HE'!$B:$J,8,0)+VLOOKUP(A69,'[1]APU-HE'!$B:$J,9,0)</f>
        <v>167624</v>
      </c>
      <c r="F69" s="62">
        <f>+VLOOKUP(A69,'[1]APU-HE'!$B:$J,7,0)</f>
        <v>476549</v>
      </c>
      <c r="G69" s="61">
        <f>+VLOOKUP(A69,'[1]APU-HE'!$B:$J,4,0)</f>
        <v>644173</v>
      </c>
      <c r="H69" s="75">
        <f>ROUND(D69*G69,0)</f>
        <v>2963196</v>
      </c>
      <c r="I69" s="74">
        <f>+H69/$H$89</f>
        <v>1.023811018382933E-2</v>
      </c>
      <c r="K69" s="45"/>
    </row>
    <row r="70" spans="1:11" s="23" customFormat="1" ht="31.5" x14ac:dyDescent="0.2">
      <c r="A70" s="67" t="s">
        <v>25</v>
      </c>
      <c r="B70" s="65" t="str">
        <f>+VLOOKUP(A70,'[1]APU-HE'!$B:$J,2,0)</f>
        <v xml:space="preserve">Suministro, Transporte e Instalación Base-Cañuela Cámara Circular Inspección D=1.20 m en Concreto 21 Mpa                      </v>
      </c>
      <c r="C70" s="64" t="str">
        <f>+VLOOKUP(A70,'[1]APU-HE'!$B:$J,3,0)</f>
        <v>Un</v>
      </c>
      <c r="D70" s="63">
        <f>+[1]Cantidades!D341</f>
        <v>1</v>
      </c>
      <c r="E70" s="62">
        <f>+VLOOKUP(A70,'[1]APU-HE'!$B:$J,6,0)++VLOOKUP(A70,'[1]APU-HE'!$B:$J,8,0)+VLOOKUP(A70,'[1]APU-HE'!$B:$J,9,0)</f>
        <v>143739</v>
      </c>
      <c r="F70" s="62">
        <f>+VLOOKUP(A70,'[1]APU-HE'!$B:$J,7,0)</f>
        <v>412434</v>
      </c>
      <c r="G70" s="61">
        <f>+VLOOKUP(A70,'[1]APU-HE'!$B:$J,4,0)</f>
        <v>556173</v>
      </c>
      <c r="H70" s="75">
        <f>ROUND(D70*G70,0)</f>
        <v>556173</v>
      </c>
      <c r="I70" s="74">
        <f>+H70/$H$89</f>
        <v>1.9216280176103473E-3</v>
      </c>
      <c r="K70" s="45"/>
    </row>
    <row r="71" spans="1:11" s="23" customFormat="1" ht="36.75" customHeight="1" x14ac:dyDescent="0.2">
      <c r="A71" s="67" t="s">
        <v>24</v>
      </c>
      <c r="B71" s="65" t="str">
        <f>+VLOOKUP(A71,'[1]APU-HE'!$B:$J,2,0)</f>
        <v xml:space="preserve">Suministro, Transporte e Instalación Tapa Hierro Fundido  D=0.60 m. p/Cámara de Inspección (Incluye transporte hasta la vereda Hojas Anchas del municipio de Supía)             </v>
      </c>
      <c r="C71" s="64" t="str">
        <f>+VLOOKUP(A71,'[1]APU-HE'!$B:$J,3,0)</f>
        <v>Un</v>
      </c>
      <c r="D71" s="63">
        <f>+[1]Cantidades!D349</f>
        <v>1</v>
      </c>
      <c r="E71" s="62">
        <f>+VLOOKUP(A71,'[1]APU-HE'!$B:$J,6,0)++VLOOKUP(A71,'[1]APU-HE'!$B:$J,8,0)+VLOOKUP(A71,'[1]APU-HE'!$B:$J,9,0)</f>
        <v>34355.911119999997</v>
      </c>
      <c r="F71" s="62">
        <f>+VLOOKUP(A71,'[1]APU-HE'!$B:$J,7,0)</f>
        <v>475535</v>
      </c>
      <c r="G71" s="61">
        <f>+VLOOKUP(A71,'[1]APU-HE'!$B:$J,4,0)</f>
        <v>509890.91112</v>
      </c>
      <c r="H71" s="75">
        <f>ROUND(D71*G71,0)</f>
        <v>509891</v>
      </c>
      <c r="I71" s="74">
        <f>+H71/$H$89</f>
        <v>1.7617195216728563E-3</v>
      </c>
      <c r="K71" s="45"/>
    </row>
    <row r="72" spans="1:11" s="23" customFormat="1" ht="36.75" customHeight="1" x14ac:dyDescent="0.2">
      <c r="A72" s="67" t="s">
        <v>23</v>
      </c>
      <c r="B72" s="65" t="str">
        <f>+VLOOKUP(A72,'[1]APU-HE'!$B:$J,2,0)</f>
        <v xml:space="preserve">Suministro, transporte e Instalación ARO-TAPA HF D=0.60 m. p/Cámara de Inspección (Incluye transporte hasta la vereda Hojas Anchas del municipio de Supía)              </v>
      </c>
      <c r="C72" s="64" t="str">
        <f>+VLOOKUP(A72,'[1]APU-HE'!$B:$J,3,0)</f>
        <v>Un</v>
      </c>
      <c r="D72" s="63">
        <f>+[1]Cantidades!D357</f>
        <v>1</v>
      </c>
      <c r="E72" s="62">
        <f>+VLOOKUP(A72,'[1]APU-HE'!$B:$J,6,0)++VLOOKUP(A72,'[1]APU-HE'!$B:$J,8,0)+VLOOKUP(A72,'[1]APU-HE'!$B:$J,9,0)</f>
        <v>31494.911120000001</v>
      </c>
      <c r="F72" s="62">
        <f>+VLOOKUP(A72,'[1]APU-HE'!$B:$J,7,0)</f>
        <v>597280</v>
      </c>
      <c r="G72" s="61">
        <f>+VLOOKUP(A72,'[1]APU-HE'!$B:$J,4,0)</f>
        <v>628774.91111999995</v>
      </c>
      <c r="H72" s="75">
        <f>ROUND(D72*G72,0)</f>
        <v>628775</v>
      </c>
      <c r="I72" s="74">
        <f>+H72/$H$89</f>
        <v>2.1724744940386283E-3</v>
      </c>
      <c r="K72" s="45"/>
    </row>
    <row r="73" spans="1:11" s="23" customFormat="1" ht="18" x14ac:dyDescent="0.2">
      <c r="A73" s="58"/>
      <c r="B73" s="57" t="s">
        <v>22</v>
      </c>
      <c r="C73" s="56"/>
      <c r="D73" s="55"/>
      <c r="E73" s="53"/>
      <c r="F73" s="53"/>
      <c r="G73" s="53"/>
      <c r="H73" s="54">
        <f>+SUM(H66:H72)</f>
        <v>5924172</v>
      </c>
      <c r="I73" s="53"/>
      <c r="K73" s="45"/>
    </row>
    <row r="74" spans="1:11" s="23" customFormat="1" ht="18" x14ac:dyDescent="0.2">
      <c r="A74" s="58"/>
      <c r="B74" s="77" t="s">
        <v>21</v>
      </c>
      <c r="C74" s="56"/>
      <c r="D74" s="55"/>
      <c r="E74" s="53"/>
      <c r="F74" s="53"/>
      <c r="G74" s="53"/>
      <c r="H74" s="54"/>
      <c r="I74" s="76"/>
      <c r="K74" s="45"/>
    </row>
    <row r="75" spans="1:11" s="23" customFormat="1" ht="18" x14ac:dyDescent="0.2">
      <c r="A75" s="73">
        <v>15</v>
      </c>
      <c r="B75" s="72" t="s">
        <v>20</v>
      </c>
      <c r="C75" s="71"/>
      <c r="D75" s="70"/>
      <c r="E75" s="69"/>
      <c r="F75" s="69"/>
      <c r="G75" s="69"/>
      <c r="H75" s="69"/>
      <c r="I75" s="68"/>
      <c r="K75" s="45"/>
    </row>
    <row r="76" spans="1:11" s="23" customFormat="1" ht="48" customHeight="1" x14ac:dyDescent="0.2">
      <c r="A76" s="25" t="s">
        <v>19</v>
      </c>
      <c r="B76" s="65" t="str">
        <f>+VLOOKUP(A76,'[1]APU-HE'!$B:$J,2,0)</f>
        <v>Suministro, Transporte e Instalación Relleno e=5 cm - Concreto  pobre 1:4:8 (Solado de limpieza) (Incluye transporte hasta la vereda Hojas Anchas del municipio de Supía)</v>
      </c>
      <c r="C76" s="64" t="str">
        <f>+VLOOKUP(A76,'[1]APU-HE'!$B:$J,3,0)</f>
        <v>M3</v>
      </c>
      <c r="D76" s="63">
        <f>+[1]Cantidades!D369</f>
        <v>2.2250000000000005</v>
      </c>
      <c r="E76" s="62">
        <f>+VLOOKUP(A76,'[1]APU-HE'!$B:$J,6,0)++VLOOKUP(A76,'[1]APU-HE'!$B:$J,8,0)+VLOOKUP(A76,'[1]APU-HE'!$B:$J,9,0)</f>
        <v>109116</v>
      </c>
      <c r="F76" s="62">
        <f>+VLOOKUP(A76,'[1]APU-HE'!$B:$J,7,0)</f>
        <v>442039</v>
      </c>
      <c r="G76" s="61">
        <f>+VLOOKUP(A76,'[1]APU-HE'!$B:$J,4,0)</f>
        <v>551155</v>
      </c>
      <c r="H76" s="75">
        <f>ROUND(D76*G76,0)</f>
        <v>1226320</v>
      </c>
      <c r="I76" s="74">
        <f>+H76/$H$89</f>
        <v>4.2370465135055475E-3</v>
      </c>
      <c r="K76" s="45"/>
    </row>
    <row r="77" spans="1:11" s="23" customFormat="1" ht="55.5" customHeight="1" x14ac:dyDescent="0.2">
      <c r="A77" s="67" t="s">
        <v>18</v>
      </c>
      <c r="B77" s="65" t="str">
        <f>+VLOOKUP(A77,'[1]APU-HE'!$B:$J,2,0)</f>
        <v>Suministro, transporte e instalación Concreto Estructural 28 Mpa  Impermeabilizado  (Para muros ,losas y canal) (Incluye transporte hasta la vereda Hojas Anchas del municipio de Supía)</v>
      </c>
      <c r="C77" s="64" t="str">
        <f>+VLOOKUP(A77,'[1]APU-HE'!$B:$J,3,0)</f>
        <v>M3</v>
      </c>
      <c r="D77" s="63">
        <f>+[1]Cantidades!D377</f>
        <v>111.53408578007809</v>
      </c>
      <c r="E77" s="62">
        <f>+VLOOKUP(A77,'[1]APU-HE'!$B:$J,6,0)++VLOOKUP(A77,'[1]APU-HE'!$B:$J,8,0)+VLOOKUP(A77,'[1]APU-HE'!$B:$J,9,0)</f>
        <v>259350</v>
      </c>
      <c r="F77" s="62">
        <f>+VLOOKUP(A77,'[1]APU-HE'!$B:$J,7,0)</f>
        <v>716806</v>
      </c>
      <c r="G77" s="61">
        <f>+VLOOKUP(A77,'[1]APU-HE'!$B:$J,4,0)</f>
        <v>976156</v>
      </c>
      <c r="H77" s="75">
        <f>ROUND(D77*G77,0)</f>
        <v>108874667</v>
      </c>
      <c r="I77" s="74">
        <f>+H77/$H$89</f>
        <v>0.37617182156486684</v>
      </c>
      <c r="K77" s="45"/>
    </row>
    <row r="78" spans="1:11" s="23" customFormat="1" ht="58.5" customHeight="1" x14ac:dyDescent="0.2">
      <c r="A78" s="67" t="s">
        <v>17</v>
      </c>
      <c r="B78" s="65" t="str">
        <f>+VLOOKUP(A78,'[1]APU-HE'!$B:$J,2,0)</f>
        <v>Suministro, transporte e instalación Concreto Estructural 28 Mpa  sin impermeabilizante  (Para pasarela) (Incluye transporte hasta la vereda Hojas Anchas del municipio de Supía)</v>
      </c>
      <c r="C78" s="64" t="str">
        <f>+VLOOKUP(A78,'[1]APU-HE'!$B:$J,3,0)</f>
        <v>M3</v>
      </c>
      <c r="D78" s="63">
        <f>+[1]Cantidades!D385</f>
        <v>0.9456</v>
      </c>
      <c r="E78" s="62">
        <f>+VLOOKUP(A78,'[1]APU-HE'!$B:$J,6,0)++VLOOKUP(A78,'[1]APU-HE'!$B:$J,8,0)+VLOOKUP(A78,'[1]APU-HE'!$B:$J,9,0)</f>
        <v>250101</v>
      </c>
      <c r="F78" s="62">
        <f>+VLOOKUP(A78,'[1]APU-HE'!$B:$J,7,0)</f>
        <v>499926</v>
      </c>
      <c r="G78" s="61">
        <f>+VLOOKUP(A78,'[1]APU-HE'!$B:$J,4,0)</f>
        <v>750027</v>
      </c>
      <c r="H78" s="75">
        <f>ROUND(D78*G78,0)</f>
        <v>709226</v>
      </c>
      <c r="I78" s="74">
        <f>+H78/$H$89</f>
        <v>2.4504399753632702E-3</v>
      </c>
      <c r="K78" s="45"/>
    </row>
    <row r="79" spans="1:11" s="23" customFormat="1" ht="18" x14ac:dyDescent="0.2">
      <c r="A79" s="58"/>
      <c r="B79" s="57" t="s">
        <v>16</v>
      </c>
      <c r="C79" s="56"/>
      <c r="D79" s="55"/>
      <c r="E79" s="53"/>
      <c r="F79" s="53"/>
      <c r="G79" s="53"/>
      <c r="H79" s="54">
        <f>+SUM(H76:H78)</f>
        <v>110810213</v>
      </c>
      <c r="I79" s="53"/>
      <c r="K79" s="45"/>
    </row>
    <row r="80" spans="1:11" s="23" customFormat="1" ht="18" x14ac:dyDescent="0.2">
      <c r="A80" s="58"/>
      <c r="B80" s="77" t="s">
        <v>15</v>
      </c>
      <c r="C80" s="56"/>
      <c r="D80" s="55"/>
      <c r="E80" s="53"/>
      <c r="F80" s="53"/>
      <c r="G80" s="53"/>
      <c r="H80" s="54"/>
      <c r="I80" s="76"/>
      <c r="K80" s="45"/>
    </row>
    <row r="81" spans="1:13" s="23" customFormat="1" ht="18" x14ac:dyDescent="0.2">
      <c r="A81" s="73">
        <v>16</v>
      </c>
      <c r="B81" s="72" t="s">
        <v>14</v>
      </c>
      <c r="C81" s="71"/>
      <c r="D81" s="70"/>
      <c r="E81" s="69"/>
      <c r="F81" s="69"/>
      <c r="G81" s="69"/>
      <c r="H81" s="69"/>
      <c r="I81" s="68"/>
      <c r="K81" s="45"/>
    </row>
    <row r="82" spans="1:13" s="23" customFormat="1" ht="54.75" customHeight="1" x14ac:dyDescent="0.2">
      <c r="A82" s="67" t="s">
        <v>13</v>
      </c>
      <c r="B82" s="65" t="str">
        <f>+VLOOKUP(A82,'[1]APU-HE'!$B:$J,2,0)</f>
        <v xml:space="preserve">Suministro, Transporte e Instalación Acero de Refuerzo de de 420 Mpa (4200 Kg/cm2) (Incluye transporte hasta la vereda Hojas Anchas del municipio de Supía)                                  </v>
      </c>
      <c r="C82" s="64" t="str">
        <f>+VLOOKUP(A82,'[1]APU-HE'!$B:$J,3,0)</f>
        <v>Kg</v>
      </c>
      <c r="D82" s="63">
        <f>+[1]Cantidades!D396</f>
        <v>12741.19</v>
      </c>
      <c r="E82" s="62">
        <f>+VLOOKUP(A82,'[1]APU-HE'!$B:$J,6,0)++VLOOKUP(A82,'[1]APU-HE'!$B:$J,8,0)+VLOOKUP(A82,'[1]APU-HE'!$B:$J,9,0)</f>
        <v>1827.736668</v>
      </c>
      <c r="F82" s="62">
        <f>+VLOOKUP(A82,'[1]APU-HE'!$B:$J,7,0)</f>
        <v>3903</v>
      </c>
      <c r="G82" s="61">
        <f>+VLOOKUP(A82,'[1]APU-HE'!$B:$J,4,0)</f>
        <v>5730.7366680000005</v>
      </c>
      <c r="H82" s="75">
        <f>ROUND(D82*G82,0)</f>
        <v>73016405</v>
      </c>
      <c r="I82" s="74">
        <f>+H82/$H$89</f>
        <v>0.25227828318380119</v>
      </c>
      <c r="K82" s="45"/>
    </row>
    <row r="83" spans="1:13" s="23" customFormat="1" ht="18" x14ac:dyDescent="0.2">
      <c r="A83" s="73">
        <v>17</v>
      </c>
      <c r="B83" s="72" t="s">
        <v>12</v>
      </c>
      <c r="C83" s="71"/>
      <c r="D83" s="70"/>
      <c r="E83" s="69"/>
      <c r="F83" s="69"/>
      <c r="G83" s="69"/>
      <c r="H83" s="69"/>
      <c r="I83" s="68"/>
      <c r="K83" s="45"/>
    </row>
    <row r="84" spans="1:13" s="23" customFormat="1" ht="38.25" customHeight="1" x14ac:dyDescent="0.2">
      <c r="A84" s="67" t="s">
        <v>11</v>
      </c>
      <c r="B84" s="65" t="str">
        <f>+VLOOKUP(A84,'[1]APU-HE'!$B:$J,2,0)</f>
        <v xml:space="preserve">Suministro, transporte e instalación Cinta PVC V -22 (Para sellado de juntas de concreto)                       </v>
      </c>
      <c r="C84" s="64" t="str">
        <f>+VLOOKUP(A84,'[1]APU-HE'!$B:$J,3,0)</f>
        <v>ML</v>
      </c>
      <c r="D84" s="63">
        <f>+[1]Cantidades!D404</f>
        <v>85.37</v>
      </c>
      <c r="E84" s="62">
        <f>+VLOOKUP(A84,'[1]APU-HE'!$B:$J,6,0)++VLOOKUP(A84,'[1]APU-HE'!$B:$J,8,0)+VLOOKUP(A84,'[1]APU-HE'!$B:$J,9,0)</f>
        <v>2431</v>
      </c>
      <c r="F84" s="62">
        <f>+VLOOKUP(A84,'[1]APU-HE'!$B:$J,7,0)</f>
        <v>52911</v>
      </c>
      <c r="G84" s="61">
        <f>+VLOOKUP(A84,'[1]APU-HE'!$B:$J,4,0)</f>
        <v>55342</v>
      </c>
      <c r="H84" s="75">
        <f>ROUND(D84*G84,0)</f>
        <v>4724547</v>
      </c>
      <c r="I84" s="74">
        <f>+H84/$H$89</f>
        <v>1.6323737192774395E-2</v>
      </c>
      <c r="K84" s="45"/>
    </row>
    <row r="85" spans="1:13" s="23" customFormat="1" ht="18" x14ac:dyDescent="0.2">
      <c r="A85" s="73">
        <v>18</v>
      </c>
      <c r="B85" s="72" t="s">
        <v>10</v>
      </c>
      <c r="C85" s="71"/>
      <c r="D85" s="70"/>
      <c r="E85" s="69"/>
      <c r="F85" s="69"/>
      <c r="G85" s="69"/>
      <c r="H85" s="69"/>
      <c r="I85" s="68"/>
      <c r="K85" s="45"/>
    </row>
    <row r="86" spans="1:13" s="23" customFormat="1" ht="78.75" customHeight="1" x14ac:dyDescent="0.2">
      <c r="A86" s="67" t="s">
        <v>9</v>
      </c>
      <c r="B86" s="65" t="str">
        <f>+VLOOKUP(A86,'[1]APU-HE'!$B:$J,2,0)</f>
        <v xml:space="preserve">Suministro, transporte e instalación de escalones en varilla de acero de diámtro 3/4", desarrollo de 75 cm (Incluye perforación con broca 7/8" y epoxico Sikadur 42 anclaje (Incluye transporte hasta la vereda Hojas Anchas del municipio de Supía)                            </v>
      </c>
      <c r="C86" s="64" t="str">
        <f>+VLOOKUP(A86,'[1]APU-HE'!$B:$J,3,0)</f>
        <v>ML</v>
      </c>
      <c r="D86" s="63">
        <f>+[1]Cantidades!D412</f>
        <v>12.8</v>
      </c>
      <c r="E86" s="62">
        <f>+VLOOKUP(A86,'[1]APU-HE'!$B:$J,6,0)++VLOOKUP(A86,'[1]APU-HE'!$B:$J,8,0)+VLOOKUP(A86,'[1]APU-HE'!$B:$J,9,0)</f>
        <v>9765</v>
      </c>
      <c r="F86" s="62">
        <f>+VLOOKUP(A86,'[1]APU-HE'!$B:$J,7,0)</f>
        <v>17911</v>
      </c>
      <c r="G86" s="61">
        <f>+VLOOKUP(A86,'[1]APU-HE'!$B:$J,4,0)</f>
        <v>27676</v>
      </c>
      <c r="H86" s="60">
        <f>ROUND(D86*G86,0)</f>
        <v>354253</v>
      </c>
      <c r="I86" s="59">
        <f>+H86/$H$89</f>
        <v>1.2239761551217307E-3</v>
      </c>
      <c r="K86" s="45"/>
    </row>
    <row r="87" spans="1:13" s="23" customFormat="1" ht="31.5" x14ac:dyDescent="0.2">
      <c r="A87" s="66" t="s">
        <v>8</v>
      </c>
      <c r="B87" s="65" t="str">
        <f>+VLOOKUP(A87,'[1]APU-HE'!$B:$J,2,0)</f>
        <v xml:space="preserve">Suministro, transporte e instalación de tuberia HG de 1 1/4"  (barandas de pasarela-sedimentador)  (Incluye transporte hasta la vereda Hojas Anchas del municipio de Supía)                          </v>
      </c>
      <c r="C87" s="64" t="str">
        <f>+VLOOKUP(A87,'[1]APU-HE'!$B:$J,3,0)</f>
        <v>ML</v>
      </c>
      <c r="D87" s="63">
        <f>+[1]Cantidades!D420</f>
        <v>11.58</v>
      </c>
      <c r="E87" s="62">
        <f>+VLOOKUP(A87,'[1]APU-HE'!$B:$J,6,0)++VLOOKUP(A87,'[1]APU-HE'!$B:$J,8,0)+VLOOKUP(A87,'[1]APU-HE'!$B:$J,9,0)</f>
        <v>177796.736668</v>
      </c>
      <c r="F87" s="62">
        <f>+VLOOKUP(A87,'[1]APU-HE'!$B:$J,7,0)</f>
        <v>8461</v>
      </c>
      <c r="G87" s="61">
        <f>+VLOOKUP(A87,'[1]APU-HE'!$B:$J,4,0)</f>
        <v>186257.736668</v>
      </c>
      <c r="H87" s="60">
        <f>ROUND(D87*G87,0)</f>
        <v>2156865</v>
      </c>
      <c r="I87" s="59">
        <f>+H87/$H$89</f>
        <v>7.4521636508840623E-3</v>
      </c>
      <c r="K87" s="45"/>
    </row>
    <row r="88" spans="1:13" s="23" customFormat="1" ht="18.75" thickBot="1" x14ac:dyDescent="0.25">
      <c r="A88" s="58"/>
      <c r="B88" s="57" t="s">
        <v>7</v>
      </c>
      <c r="C88" s="56"/>
      <c r="D88" s="55"/>
      <c r="E88" s="53"/>
      <c r="F88" s="53"/>
      <c r="G88" s="53"/>
      <c r="H88" s="54">
        <f>+SUM(H81:H87)</f>
        <v>80252070</v>
      </c>
      <c r="I88" s="53"/>
      <c r="K88" s="45"/>
    </row>
    <row r="89" spans="1:13" s="23" customFormat="1" ht="15.75" customHeight="1" x14ac:dyDescent="0.2">
      <c r="A89" s="52"/>
      <c r="B89" s="51" t="s">
        <v>6</v>
      </c>
      <c r="C89" s="50"/>
      <c r="D89" s="49"/>
      <c r="E89" s="48"/>
      <c r="F89" s="48"/>
      <c r="G89" s="48"/>
      <c r="H89" s="47">
        <f>SUM(H11:H88)/2</f>
        <v>289428024</v>
      </c>
      <c r="I89" s="46">
        <f>SUM(I11:I88)</f>
        <v>1</v>
      </c>
      <c r="J89" s="26"/>
      <c r="K89" s="45"/>
    </row>
    <row r="90" spans="1:13" s="23" customFormat="1" ht="18" customHeight="1" x14ac:dyDescent="0.2">
      <c r="A90" s="39"/>
      <c r="B90" s="38" t="s">
        <v>5</v>
      </c>
      <c r="C90" s="38"/>
      <c r="D90" s="37" t="s">
        <v>0</v>
      </c>
      <c r="E90" s="44">
        <f>+'[1]A.I.U para obra civil'!G56+'[1]A.I.U para obra civil'!G57</f>
        <v>0.313</v>
      </c>
      <c r="F90" s="43"/>
      <c r="G90" s="43"/>
      <c r="H90" s="34">
        <f>ROUND(($H$89*E90),0)</f>
        <v>90590972</v>
      </c>
      <c r="I90" s="33"/>
      <c r="J90" s="26"/>
    </row>
    <row r="91" spans="1:13" s="23" customFormat="1" ht="18" customHeight="1" x14ac:dyDescent="0.2">
      <c r="A91" s="39"/>
      <c r="B91" s="38" t="s">
        <v>4</v>
      </c>
      <c r="C91" s="38"/>
      <c r="D91" s="37" t="s">
        <v>0</v>
      </c>
      <c r="E91" s="36">
        <f>+'[1]A.I.U para obra civil'!G58</f>
        <v>0.01</v>
      </c>
      <c r="F91" s="42"/>
      <c r="G91" s="42"/>
      <c r="H91" s="34">
        <f>ROUND(($H$89*E91),0)</f>
        <v>2894280</v>
      </c>
      <c r="I91" s="33"/>
      <c r="J91" s="26"/>
      <c r="K91" s="40"/>
      <c r="L91" s="40"/>
      <c r="M91" s="40"/>
    </row>
    <row r="92" spans="1:13" s="23" customFormat="1" ht="18" customHeight="1" x14ac:dyDescent="0.2">
      <c r="A92" s="39"/>
      <c r="B92" s="38" t="s">
        <v>3</v>
      </c>
      <c r="C92" s="38"/>
      <c r="D92" s="37" t="s">
        <v>0</v>
      </c>
      <c r="E92" s="36">
        <f>+'[1]A.I.U para obra civil'!G59</f>
        <v>0.03</v>
      </c>
      <c r="F92" s="42"/>
      <c r="G92" s="42"/>
      <c r="H92" s="34">
        <f>ROUND(($H$89*E92),0)</f>
        <v>8682841</v>
      </c>
      <c r="I92" s="33"/>
      <c r="J92" s="26"/>
      <c r="K92" s="40"/>
      <c r="L92" s="40"/>
      <c r="M92" s="40"/>
    </row>
    <row r="93" spans="1:13" s="23" customFormat="1" ht="18" customHeight="1" x14ac:dyDescent="0.2">
      <c r="A93" s="39"/>
      <c r="B93" s="41" t="s">
        <v>2</v>
      </c>
      <c r="C93" s="38"/>
      <c r="D93" s="37" t="s">
        <v>0</v>
      </c>
      <c r="E93" s="36">
        <v>0.19</v>
      </c>
      <c r="F93" s="35"/>
      <c r="G93" s="35"/>
      <c r="H93" s="34">
        <f>ROUND(H92*E93,0)</f>
        <v>1649740</v>
      </c>
      <c r="I93" s="33"/>
      <c r="J93" s="26"/>
      <c r="K93" s="40"/>
      <c r="L93" s="40"/>
      <c r="M93" s="40"/>
    </row>
    <row r="94" spans="1:13" s="23" customFormat="1" ht="16.5" customHeight="1" thickBot="1" x14ac:dyDescent="0.25">
      <c r="A94" s="32"/>
      <c r="B94" s="31" t="s">
        <v>1</v>
      </c>
      <c r="C94" s="30"/>
      <c r="D94" s="29"/>
      <c r="E94" s="28"/>
      <c r="F94" s="28"/>
      <c r="G94" s="28"/>
      <c r="H94" s="27">
        <f>+SUM(H89:H93)</f>
        <v>393245857</v>
      </c>
      <c r="I94" s="33"/>
      <c r="J94" s="26"/>
      <c r="K94" s="40"/>
      <c r="L94" s="40"/>
      <c r="M94" s="40"/>
    </row>
    <row r="95" spans="1:13" s="23" customFormat="1" x14ac:dyDescent="0.2">
      <c r="A95" s="25"/>
      <c r="E95" s="24"/>
      <c r="F95" s="24"/>
      <c r="G95" s="24"/>
      <c r="H95" s="24"/>
      <c r="I95" s="24"/>
    </row>
    <row r="96" spans="1:13" x14ac:dyDescent="0.25">
      <c r="H96" s="22"/>
      <c r="I96" s="22"/>
    </row>
    <row r="97" spans="2:9" ht="52.5" customHeight="1" x14ac:dyDescent="0.25">
      <c r="F97" s="21"/>
      <c r="G97" s="21"/>
      <c r="H97" s="21"/>
    </row>
    <row r="98" spans="2:9" x14ac:dyDescent="0.25">
      <c r="B98" s="18"/>
      <c r="F98" s="20"/>
      <c r="G98" s="20"/>
      <c r="H98" s="20"/>
    </row>
    <row r="99" spans="2:9" x14ac:dyDescent="0.25">
      <c r="B99" s="18"/>
      <c r="F99" s="20"/>
      <c r="G99" s="20"/>
      <c r="H99" s="20"/>
    </row>
    <row r="100" spans="2:9" x14ac:dyDescent="0.25">
      <c r="B100" s="19"/>
      <c r="F100" s="19"/>
      <c r="G100" s="18"/>
      <c r="H100" s="18"/>
    </row>
    <row r="101" spans="2:9" x14ac:dyDescent="0.25">
      <c r="B101" s="18"/>
      <c r="F101" s="17"/>
      <c r="G101" s="17"/>
      <c r="H101" s="17"/>
    </row>
    <row r="102" spans="2:9" hidden="1" x14ac:dyDescent="0.25"/>
    <row r="103" spans="2:9" hidden="1" x14ac:dyDescent="0.25"/>
    <row r="104" spans="2:9" ht="16.5" hidden="1" x14ac:dyDescent="0.25">
      <c r="B104" s="16"/>
      <c r="C104" s="15"/>
      <c r="D104" s="14"/>
      <c r="E104" s="14"/>
      <c r="F104" s="13"/>
      <c r="G104" s="3"/>
      <c r="H104" s="3"/>
      <c r="I104" s="3"/>
    </row>
    <row r="105" spans="2:9" ht="16.5" hidden="1" x14ac:dyDescent="0.25">
      <c r="B105" s="12"/>
      <c r="C105" s="10"/>
      <c r="D105" s="9"/>
      <c r="E105" s="9"/>
      <c r="F105" s="8"/>
      <c r="G105" s="3"/>
    </row>
    <row r="106" spans="2:9" ht="16.5" hidden="1" x14ac:dyDescent="0.25">
      <c r="B106" s="11"/>
      <c r="C106" s="10"/>
      <c r="D106" s="9"/>
      <c r="E106" s="9"/>
      <c r="F106" s="8"/>
      <c r="G106" s="3"/>
    </row>
    <row r="107" spans="2:9" ht="17.25" hidden="1" thickBot="1" x14ac:dyDescent="0.3">
      <c r="B107" s="7"/>
      <c r="C107" s="6"/>
      <c r="D107" s="5"/>
      <c r="E107" s="5"/>
      <c r="F107" s="4"/>
      <c r="G107" s="3"/>
    </row>
    <row r="108" spans="2:9" hidden="1" x14ac:dyDescent="0.25"/>
  </sheetData>
  <mergeCells count="13">
    <mergeCell ref="I89:I94"/>
    <mergeCell ref="D104:E104"/>
    <mergeCell ref="A1:I1"/>
    <mergeCell ref="A2:I2"/>
    <mergeCell ref="A3:I3"/>
    <mergeCell ref="A7:H7"/>
    <mergeCell ref="F97:H97"/>
    <mergeCell ref="D105:E105"/>
    <mergeCell ref="D106:E106"/>
    <mergeCell ref="D107:E107"/>
    <mergeCell ref="F98:H98"/>
    <mergeCell ref="F99:H99"/>
    <mergeCell ref="F101:H101"/>
  </mergeCells>
  <hyperlinks>
    <hyperlink ref="A30" location="'APU-HE'!B80" display="6.1."/>
  </hyperlinks>
  <printOptions horizontalCentered="1"/>
  <pageMargins left="0.23622047244094491" right="0.23622047244094491" top="0.74803149606299213" bottom="0.74803149606299213" header="0.31496062992125984" footer="0.31496062992125984"/>
  <pageSetup scale="42" orientation="portrait" r:id="rId1"/>
  <rowBreaks count="1" manualBreakCount="1">
    <brk id="52" max="8"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vt:lpstr>
      <vt:lpstr>PPTO!Área_de_impresión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2022-02-18T16:27:27Z</dcterms:created>
  <dcterms:modified xsi:type="dcterms:W3CDTF">2022-02-18T16:28:41Z</dcterms:modified>
</cp:coreProperties>
</file>