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PO OBRA Y TUBERÍA\OBRA KM 41\"/>
    </mc:Choice>
  </mc:AlternateContent>
  <xr:revisionPtr revIDLastSave="0" documentId="13_ncr:1_{506E349C-516D-49F4-AA47-182F9388336F}" xr6:coauthVersionLast="45" xr6:coauthVersionMax="45" xr10:uidLastSave="{00000000-0000-0000-0000-000000000000}"/>
  <bookViews>
    <workbookView xWindow="-120" yWindow="-120" windowWidth="21840" windowHeight="13140" xr2:uid="{9110188A-F44E-4DA7-8C16-435F9B27D79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96" i="1"/>
  <c r="G95" i="1" s="1"/>
  <c r="G94" i="1"/>
  <c r="G93" i="1" s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5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8" i="1"/>
  <c r="G17" i="1"/>
  <c r="G16" i="1"/>
  <c r="G73" i="1" l="1"/>
  <c r="G34" i="1"/>
  <c r="G12" i="1"/>
  <c r="G19" i="1"/>
  <c r="G28" i="1"/>
  <c r="G51" i="1"/>
  <c r="G50" i="1" s="1"/>
  <c r="G39" i="1"/>
  <c r="G97" i="1" l="1"/>
  <c r="G100" i="1" s="1"/>
  <c r="G101" i="1" s="1"/>
  <c r="G98" i="1" l="1"/>
  <c r="G99" i="1"/>
  <c r="G10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Felipe</author>
    <author>Andres Felipe Grisales</author>
  </authors>
  <commentList>
    <comment ref="F22" authorId="0" shapeId="0" xr:uid="{91239CD0-623B-450C-8796-D8E6371C55B7}">
      <text>
        <r>
          <rPr>
            <sz val="9"/>
            <color indexed="81"/>
            <rFont val="Tahoma"/>
            <family val="2"/>
          </rPr>
          <t>Se adicionan 34.000 $/m3 por el Sobreacarreo.</t>
        </r>
      </text>
    </comment>
    <comment ref="F23" authorId="0" shapeId="0" xr:uid="{A1A06307-6775-4451-A676-5DA871B8C4D3}">
      <text>
        <r>
          <rPr>
            <sz val="9"/>
            <color indexed="81"/>
            <rFont val="Tahoma"/>
            <family val="2"/>
          </rPr>
          <t>Se adicionan 40.000 $/m3 por el Sobreacarreo.</t>
        </r>
      </text>
    </comment>
    <comment ref="F26" authorId="0" shapeId="0" xr:uid="{8AE451FB-5A60-49FC-9498-267ED4C14130}">
      <text>
        <r>
          <rPr>
            <sz val="9"/>
            <color indexed="81"/>
            <rFont val="Tahoma"/>
            <family val="2"/>
          </rPr>
          <t>Se adicionan 30.000 $/m3 por el sobreacarreo.</t>
        </r>
      </text>
    </comment>
    <comment ref="F35" authorId="0" shapeId="0" xr:uid="{A4904601-148F-40AF-9E13-153AE47D3391}">
      <text>
        <r>
          <rPr>
            <sz val="9"/>
            <color indexed="81"/>
            <rFont val="Tahoma"/>
            <family val="2"/>
          </rPr>
          <t>Se adicionan 833 $/ml por el Sobreacarreo.</t>
        </r>
      </text>
    </comment>
    <comment ref="F36" authorId="1" shapeId="0" xr:uid="{5660471A-EC03-4C33-9974-8CB7D92C8B48}">
      <text>
        <r>
          <rPr>
            <sz val="9"/>
            <color indexed="81"/>
            <rFont val="Tahoma"/>
            <family val="2"/>
          </rPr>
          <t>Se adicionan 833 $/ml por sobreacarreo</t>
        </r>
      </text>
    </comment>
    <comment ref="F47" authorId="1" shapeId="0" xr:uid="{FFDCB591-14D4-49B8-9E40-DD60C1DE2D24}">
      <text>
        <r>
          <rPr>
            <sz val="9"/>
            <color indexed="81"/>
            <rFont val="Tahoma"/>
            <family val="2"/>
          </rPr>
          <t>SE adicionan 200 $ por el sobreacarreo de algunos aceros</t>
        </r>
      </text>
    </comment>
  </commentList>
</comments>
</file>

<file path=xl/sharedStrings.xml><?xml version="1.0" encoding="utf-8"?>
<sst xmlns="http://schemas.openxmlformats.org/spreadsheetml/2006/main" count="253" uniqueCount="173">
  <si>
    <t>EMPOCALDAS  S.A.  E.S.P.</t>
  </si>
  <si>
    <t>SECCIONAL KILOMETRO 41</t>
  </si>
  <si>
    <t>OPTIMIZACION CONDUCCION ARAUCA - KILOMETRO 41</t>
  </si>
  <si>
    <t>ETAPA 1</t>
  </si>
  <si>
    <t>OBRA CIVIL</t>
  </si>
  <si>
    <t>ITEM</t>
  </si>
  <si>
    <t>DESCRIPCION</t>
  </si>
  <si>
    <t>CANTIDAD</t>
  </si>
  <si>
    <t>UNIDAD</t>
  </si>
  <si>
    <t>VALOR UNITARIO</t>
  </si>
  <si>
    <t>VALOR TOTAL</t>
  </si>
  <si>
    <t>$</t>
  </si>
  <si>
    <t>PRELIMINARES</t>
  </si>
  <si>
    <t>1.1</t>
  </si>
  <si>
    <t>Rocería y limpieza</t>
  </si>
  <si>
    <t>1.2</t>
  </si>
  <si>
    <t>Localización y replanteo (incluye plano record)</t>
  </si>
  <si>
    <t>ml</t>
  </si>
  <si>
    <t>1.3</t>
  </si>
  <si>
    <t>Suministro, transporte e instalacion valla informativa general del proyecto 2 m x 4 m</t>
  </si>
  <si>
    <t>un</t>
  </si>
  <si>
    <t>1.4</t>
  </si>
  <si>
    <t>Suministro, Transporte e Instalación Señal Preventiva, Reglamentaria e Informativa</t>
  </si>
  <si>
    <t>1.5</t>
  </si>
  <si>
    <t xml:space="preserve">Suministro, transporte e instalación barrera con bombones plásticos, cinta de seguridad y yute para cerramiento                                    </t>
  </si>
  <si>
    <t>1.6</t>
  </si>
  <si>
    <t>Suministro, transporte e instalacion Campamento provisional</t>
  </si>
  <si>
    <t>m2</t>
  </si>
  <si>
    <t>MOVIMIENTO DE TIERRAS</t>
  </si>
  <si>
    <t>2.1</t>
  </si>
  <si>
    <t>Excavación en Zanja/Cielo Abierto - Material Común - 0.0 a 2.0 m</t>
  </si>
  <si>
    <t>2.2</t>
  </si>
  <si>
    <t>Excavación en Zanja/Cielo Abierto - Conglomerado - 0.0 a 2.0 m</t>
  </si>
  <si>
    <t>2.3</t>
  </si>
  <si>
    <t>Suministro, Transporte e Instalación Sustitución en Arena Limpia. Incluye sobreacarreo en vehiculo y al hombro o mula.</t>
  </si>
  <si>
    <t>2.4</t>
  </si>
  <si>
    <t>Suministro, Transporte e Instalación Relleno Compactado con Material de Prestamo. Incluye sobreacarreo en vehiculo y al hombro o mula.</t>
  </si>
  <si>
    <t>2.5</t>
  </si>
  <si>
    <t>Relleno en Material Seleccionado Proveniente de la Excavación compactado</t>
  </si>
  <si>
    <t>2.6</t>
  </si>
  <si>
    <t>Evacuación y Disposición de Escombros y sobrantes en Vehiculo Automotor medido en banco. Incluye acarreo en vehiculo y al hombro o mula hasta 80 m.</t>
  </si>
  <si>
    <t>2.7</t>
  </si>
  <si>
    <t>Evacuación y Disposición de Escombros y sobrantes en Vehiculo Automotor medido en banco. Incluye sobreacarreo en vehiculo y al hombro o mula a más de 80 m.</t>
  </si>
  <si>
    <t>2.8</t>
  </si>
  <si>
    <t>Retiro y disposicion de escombros y sobrantes en sitio</t>
  </si>
  <si>
    <t>PAVIMENTOS Y CAPAS GRANULARES</t>
  </si>
  <si>
    <t>3.1</t>
  </si>
  <si>
    <t>Corte con disco abrasivo</t>
  </si>
  <si>
    <t>3.2</t>
  </si>
  <si>
    <t>Demolición de Pavimento Concreto Hidraulico. Incluye retiro</t>
  </si>
  <si>
    <t>3.3</t>
  </si>
  <si>
    <t>Suministro, Transporte e Instalación Base Granular compactada segun Norma Invias y estudios de suelos. Incluye sobreacarreo en vehiculo y al hombro o mula.</t>
  </si>
  <si>
    <t>3.4</t>
  </si>
  <si>
    <t>Suministro, Transporte e Instalación Sub Base Granular compactada segun Norma Invias y estudios de suelos. Incluye sobreacarreo en vehiculo y al hombro o mula.</t>
  </si>
  <si>
    <t>3.5</t>
  </si>
  <si>
    <t>Suministro, Transporte e Instalación Pavimento en Concreto MR 42 Hecho en Obra</t>
  </si>
  <si>
    <t>INSTALACION TUBERIAS</t>
  </si>
  <si>
    <t>4.1</t>
  </si>
  <si>
    <t>Transporte e Instalación Tubería Polietileno Alta Densidad PEAD PE-100 de 200 mm por Termosfusión Para Acueducto. Incluye cinta de demarcación. Incluye sobreacarreo al hombro y/o mula y/o brujita.</t>
  </si>
  <si>
    <t>4.2</t>
  </si>
  <si>
    <t>Transporte e Instalación de Tubería de 4" PVC Tipo Unión Mecánica P/Acueducto - Incluye sobreacarreo al hombro y/o mula.</t>
  </si>
  <si>
    <t>4.3</t>
  </si>
  <si>
    <t>Termofusión de portabrida de polietileno</t>
  </si>
  <si>
    <t>4.4</t>
  </si>
  <si>
    <t>Empalme a tuberia existente</t>
  </si>
  <si>
    <t>INSTALACIONES HIDRAULICAS</t>
  </si>
  <si>
    <t>5.1</t>
  </si>
  <si>
    <t>Transporte e Instalación de Válvula HD de 8"</t>
  </si>
  <si>
    <t>5.2</t>
  </si>
  <si>
    <t>Transporte e Instalación Ventosa (incluye instalación de valvula de corte y te)</t>
  </si>
  <si>
    <t>5.3</t>
  </si>
  <si>
    <t>Transporte e Instalación de Válvula Purga 4" (incluye instalación de te, codo, adaptador)</t>
  </si>
  <si>
    <t>5.4</t>
  </si>
  <si>
    <t>5.5</t>
  </si>
  <si>
    <t>Caja ovalada para Válvula Purga en concreto 21 Mpa producido en obra - incluye suministro, transporte e instalacion de aro y tapa completa en HF D=0.60 m</t>
  </si>
  <si>
    <t>5.6</t>
  </si>
  <si>
    <t>Construcción de Cámara en Concreto reforzado 210 Kg/cm2</t>
  </si>
  <si>
    <t>5.7</t>
  </si>
  <si>
    <t>Suministro, Transporte e Instalación de aro-tapa de diámetro 0.60 m en HD con sistema de seguridad</t>
  </si>
  <si>
    <t>5.8</t>
  </si>
  <si>
    <r>
      <t>Suministro, Transporte e Instalación de Acero de Refuerzo de 1/4" a 1-1/4" de 420 Mpa (4200 Kg/cm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). Incluye sobreacarreo al hombro y/o mula.</t>
    </r>
  </si>
  <si>
    <t>Kg</t>
  </si>
  <si>
    <t>5.9</t>
  </si>
  <si>
    <t>Suministro e Instalación de anclajes con 4 tubos galvanizados de 1½" y 1,5 mts de largo Cal 16 y Alambre galvanizado Cal 12</t>
  </si>
  <si>
    <t>5.10</t>
  </si>
  <si>
    <t>Concreto para anclajes de tuberia 21 Mpa producido en Obra</t>
  </si>
  <si>
    <t>VIADUCTOS</t>
  </si>
  <si>
    <t>6.1</t>
  </si>
  <si>
    <t>VIADUCTO 1 L=64,0 m</t>
  </si>
  <si>
    <t>6.1.1</t>
  </si>
  <si>
    <t xml:space="preserve">LOCALIZACION Y REPLANTEO </t>
  </si>
  <si>
    <t>6.1.2</t>
  </si>
  <si>
    <t xml:space="preserve">ROCERIA Y LIMPIEZA </t>
  </si>
  <si>
    <t>6.1.3</t>
  </si>
  <si>
    <t xml:space="preserve">EXCAVACION PARA CAISSON </t>
  </si>
  <si>
    <t>6.1.4</t>
  </si>
  <si>
    <t xml:space="preserve">EXCAVACION EN MATERIAL COMUN </t>
  </si>
  <si>
    <t>6.1.5</t>
  </si>
  <si>
    <t>SUMINISTRO, TRANSPORTE E INSTALACION CAISSONS f´c 21 Mpa</t>
  </si>
  <si>
    <t>6.1.6</t>
  </si>
  <si>
    <t>SUMINISTRO, TRANSPORTE E INSTALACION DADO EN CONCRETO</t>
  </si>
  <si>
    <t>6.1.7</t>
  </si>
  <si>
    <t>SUMINISTRO, TRANSPORTE E INSTALACION DE ANILLO DE PROTECCIÓN PARA CAISSON CONCRETO CAISSONS 3000 PSI</t>
  </si>
  <si>
    <t>6.1.8</t>
  </si>
  <si>
    <t xml:space="preserve">SUMINISTRO, TRANSPORTE E INSTALACION DE SOLADO DE LIMPIEZA </t>
  </si>
  <si>
    <t>6.1.9</t>
  </si>
  <si>
    <t>SUMINISTRO, TRANSPORTE E INSTALACIÓN DE ACERO DE REFUERZO DE 1/4" Y 1 1/4" DE 420 MPA (4200 KG/CM2)</t>
  </si>
  <si>
    <t>6.1.10</t>
  </si>
  <si>
    <t>SUMINISTRO, TRANSPORTE E INSTALACIÓN DE CABLE ESTRUCTURAL 1X19 GRADO 1570N/mm2 D=30mm INCLUYE SUJETACABLES, ABRAZADERAS @ 1.00m PARA TUBERIA 254mm, GUARDACABOS, NEOPRENO (SEGÚN EL CASO) O ALGUN ACCESORIO SIMILAR</t>
  </si>
  <si>
    <t>ML</t>
  </si>
  <si>
    <t>6.1.11</t>
  </si>
  <si>
    <t>SUMINISTRO, TRANSPORTE E INSTALACIÓN DE PLACA BASE 40X40X5/8" INCLUYE 8 PERNOS DE ANCLAJE Y SOLDADURA</t>
  </si>
  <si>
    <t>UN</t>
  </si>
  <si>
    <t>6.1.12</t>
  </si>
  <si>
    <t>SUMINISTRO, TRANSPORTE E INSTALACIÓN ANCLAJES DADO VARILLA 3/4"</t>
  </si>
  <si>
    <t>6.1.13</t>
  </si>
  <si>
    <t>SUMINISTRO, TRANSPORTE E INSTALACIÓN PASADOR EN VARILLA 3/4"</t>
  </si>
  <si>
    <t>6.1.14</t>
  </si>
  <si>
    <t xml:space="preserve">MONTAJE Y FABRICACION ESTRUCTURA METALICA </t>
  </si>
  <si>
    <t>KG</t>
  </si>
  <si>
    <t>6.1.15</t>
  </si>
  <si>
    <t>COLGADA DE TUBERIA EN EL VIADUCTO</t>
  </si>
  <si>
    <t>6.1.16</t>
  </si>
  <si>
    <t>GL</t>
  </si>
  <si>
    <t>6.1.17</t>
  </si>
  <si>
    <t xml:space="preserve">ACARREOS EN VEHICULO NO AUTOMOTOR: AL HOMBRO FUERTE PENDIENTE </t>
  </si>
  <si>
    <t>M3-HM</t>
  </si>
  <si>
    <t>6.1.18</t>
  </si>
  <si>
    <t xml:space="preserve">ACARREOS EN VEHICULO NO AUTOMOTOR: EN BUGGI FUERTE PENDIENTE </t>
  </si>
  <si>
    <t>6.1.19</t>
  </si>
  <si>
    <t xml:space="preserve">SOBREACARREOS EN VEHICULO AUTOMOTOR: HASTA 8 KM CARGUE MANUAL </t>
  </si>
  <si>
    <t>6.1.20</t>
  </si>
  <si>
    <t xml:space="preserve">ACARREOS EN VEHICULO NO AUTOMOTOR: EN FERRI, MARRANITA O SIMILAR </t>
  </si>
  <si>
    <t>6.2</t>
  </si>
  <si>
    <t>VIADUCTO 2 L=28,5 m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</si>
  <si>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</si>
  <si>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</si>
  <si>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</si>
  <si>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</si>
  <si>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</si>
  <si>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</si>
  <si>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</si>
  <si>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</si>
  <si>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</si>
  <si>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</si>
  <si>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SUMINISTRO, TRANSPORTE E INSTALACIÓN DE CABLE ESTRUCTURAL 1X19 GRADO 1570N/mm2 D=20mm INCLUYE SUJETACABLES, ABRAZADERAS @ 1.00m PARA TUBERIA 254mm, GUARDACABOS, NEOPRENO (SEGÚN EL CASO) O ALGUN ACCESORIO SIMILAR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</si>
  <si>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</si>
  <si>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</si>
  <si>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</si>
  <si>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</si>
  <si>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</si>
  <si>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</si>
  <si>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</si>
  <si>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</si>
  <si>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</si>
  <si>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BIOSEGURIDAD</t>
  </si>
  <si>
    <t>7.1</t>
  </si>
  <si>
    <t>Protocolo de Bioseguridad (según Factura). Incluye Suministro, transporte e instalación de aditamentos para la prevención de contagio, Suministro de liquidos y material de desifección, protección, y registro de control, y Personal SISO para implementación, puesta en funcionamiento y seguimiento al cumplimiento del protocolo.</t>
  </si>
  <si>
    <t>mes</t>
  </si>
  <si>
    <t>TRABAJO SOCIAL</t>
  </si>
  <si>
    <t>8.1</t>
  </si>
  <si>
    <t>Acompañamiento social durante la obra</t>
  </si>
  <si>
    <t>gl</t>
  </si>
  <si>
    <t>COSTO DIRECTO</t>
  </si>
  <si>
    <t>A</t>
  </si>
  <si>
    <t>I</t>
  </si>
  <si>
    <t>U</t>
  </si>
  <si>
    <t>IVA</t>
  </si>
  <si>
    <t>COSTO TOTAL</t>
  </si>
  <si>
    <t>m3</t>
  </si>
  <si>
    <t>m</t>
  </si>
  <si>
    <t>Caja para Ventosa en concreto 21 Mpa producido en obra - incluye suministro, transporte e instalacion de aro y tapa completa en HF D=0.60 m</t>
  </si>
  <si>
    <t>ACABADO DE LA ESTRUCTURA SEGÚN OBSERVACIONES DEL PLANO ESTRUCTURAL (INCLUYE LIMPIEZA DE ESTRUCTURA METALICA, PINTURA ANTICORROSIVA TIPO EPOXIPOLIAMIDA CON DOS CAPAS DE 4 MILS Y PINTURA INTUMIMESCENTE PARA CONTROL CONTRA EL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</si>
</sst>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4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vertical="center" wrapText="1"/>
    </xf>
    <xf numFmtId="0" fontId="2" fillId="3" borderId="4" xfId="0" applyNumberFormat="1" applyFont="1" applyFill="1" applyBorder="1" applyAlignment="1">
      <alignment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0" borderId="4" xfId="2" applyNumberFormat="1" applyFont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vertical="center"/>
    </xf>
    <xf numFmtId="0" fontId="10" fillId="2" borderId="2" xfId="0" applyNumberFormat="1" applyFont="1" applyFill="1" applyBorder="1" applyAlignment="1">
      <alignment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right" vertical="center"/>
    </xf>
    <xf numFmtId="0" fontId="10" fillId="2" borderId="3" xfId="0" applyNumberFormat="1" applyFont="1" applyFill="1" applyBorder="1" applyAlignment="1">
      <alignment horizontal="right" vertical="center"/>
    </xf>
    <xf numFmtId="0" fontId="10" fillId="0" borderId="4" xfId="1" applyNumberFormat="1" applyFont="1" applyFill="1" applyBorder="1" applyAlignment="1">
      <alignment horizontal="right" vertical="center"/>
    </xf>
    <xf numFmtId="0" fontId="10" fillId="2" borderId="0" xfId="0" applyNumberFormat="1" applyFont="1" applyFill="1" applyAlignment="1">
      <alignment vertical="center"/>
    </xf>
    <xf numFmtId="0" fontId="10" fillId="2" borderId="0" xfId="0" applyNumberFormat="1" applyFont="1" applyFill="1" applyAlignment="1">
      <alignment horizontal="center" vertical="center"/>
    </xf>
    <xf numFmtId="0" fontId="10" fillId="2" borderId="7" xfId="0" applyNumberFormat="1" applyFont="1" applyFill="1" applyBorder="1" applyAlignment="1">
      <alignment horizontal="right" vertical="center"/>
    </xf>
    <xf numFmtId="0" fontId="10" fillId="2" borderId="8" xfId="0" applyNumberFormat="1" applyFont="1" applyFill="1" applyBorder="1" applyAlignment="1">
      <alignment horizontal="right" vertical="center"/>
    </xf>
    <xf numFmtId="0" fontId="10" fillId="2" borderId="3" xfId="1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right" vertical="center"/>
    </xf>
    <xf numFmtId="0" fontId="10" fillId="2" borderId="9" xfId="0" applyNumberFormat="1" applyFont="1" applyFill="1" applyBorder="1" applyAlignment="1">
      <alignment horizontal="right" vertical="center"/>
    </xf>
    <xf numFmtId="0" fontId="10" fillId="2" borderId="10" xfId="0" applyNumberFormat="1" applyFont="1" applyFill="1" applyBorder="1" applyAlignment="1">
      <alignment horizontal="right" vertical="center"/>
    </xf>
    <xf numFmtId="0" fontId="10" fillId="2" borderId="11" xfId="1" applyNumberFormat="1" applyFont="1" applyFill="1" applyBorder="1" applyAlignment="1">
      <alignment horizontal="right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right" vertical="center"/>
    </xf>
    <xf numFmtId="0" fontId="11" fillId="2" borderId="3" xfId="1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_Hoja1" xfId="2" xr:uid="{B08FD790-DFF5-49B2-95E8-61BE73076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3B4F-3BA5-45E1-B437-D1018A1214C7}">
  <dimension ref="A2:G102"/>
  <sheetViews>
    <sheetView tabSelected="1" workbookViewId="0">
      <selection activeCell="B1" sqref="B1"/>
    </sheetView>
  </sheetViews>
  <sheetFormatPr baseColWidth="10" defaultRowHeight="15" x14ac:dyDescent="0.25"/>
  <cols>
    <col min="1" max="1" width="8.140625" customWidth="1"/>
    <col min="2" max="2" width="8.28515625" customWidth="1"/>
    <col min="3" max="3" width="50.7109375" customWidth="1"/>
    <col min="6" max="6" width="18.7109375" customWidth="1"/>
    <col min="7" max="7" width="26.28515625" customWidth="1"/>
  </cols>
  <sheetData>
    <row r="2" spans="2:7" ht="18" x14ac:dyDescent="0.25">
      <c r="B2" s="4" t="s">
        <v>0</v>
      </c>
      <c r="C2" s="4"/>
      <c r="D2" s="4"/>
      <c r="E2" s="4"/>
      <c r="F2" s="4"/>
      <c r="G2" s="4"/>
    </row>
    <row r="4" spans="2:7" ht="15.75" x14ac:dyDescent="0.25">
      <c r="B4" s="5" t="s">
        <v>1</v>
      </c>
      <c r="C4" s="5"/>
      <c r="D4" s="5"/>
      <c r="E4" s="5"/>
      <c r="F4" s="5"/>
      <c r="G4" s="5"/>
    </row>
    <row r="5" spans="2:7" ht="15.75" x14ac:dyDescent="0.25">
      <c r="B5" s="1"/>
    </row>
    <row r="6" spans="2:7" ht="15.75" x14ac:dyDescent="0.25">
      <c r="B6" s="5" t="s">
        <v>2</v>
      </c>
      <c r="C6" s="5"/>
      <c r="D6" s="5"/>
      <c r="E6" s="5"/>
      <c r="F6" s="5"/>
      <c r="G6" s="5"/>
    </row>
    <row r="7" spans="2:7" ht="15.75" x14ac:dyDescent="0.25">
      <c r="B7" s="5" t="s">
        <v>3</v>
      </c>
      <c r="C7" s="5"/>
      <c r="D7" s="5"/>
      <c r="E7" s="5"/>
      <c r="F7" s="5"/>
      <c r="G7" s="5"/>
    </row>
    <row r="9" spans="2:7" ht="15.75" x14ac:dyDescent="0.25">
      <c r="B9" s="6" t="s">
        <v>4</v>
      </c>
      <c r="C9" s="7"/>
      <c r="D9" s="7"/>
      <c r="E9" s="7"/>
      <c r="F9" s="7"/>
      <c r="G9" s="8"/>
    </row>
    <row r="10" spans="2:7" x14ac:dyDescent="0.25">
      <c r="B10" s="9" t="s">
        <v>5</v>
      </c>
      <c r="C10" s="9" t="s">
        <v>6</v>
      </c>
      <c r="D10" s="10" t="s">
        <v>7</v>
      </c>
      <c r="E10" s="11" t="s">
        <v>8</v>
      </c>
      <c r="F10" s="12" t="s">
        <v>9</v>
      </c>
      <c r="G10" s="12" t="s">
        <v>10</v>
      </c>
    </row>
    <row r="11" spans="2:7" x14ac:dyDescent="0.25">
      <c r="B11" s="9"/>
      <c r="C11" s="9"/>
      <c r="D11" s="10"/>
      <c r="E11" s="11"/>
      <c r="F11" s="13" t="s">
        <v>11</v>
      </c>
      <c r="G11" s="13" t="s">
        <v>11</v>
      </c>
    </row>
    <row r="12" spans="2:7" x14ac:dyDescent="0.25">
      <c r="B12" s="14">
        <v>1</v>
      </c>
      <c r="C12" s="15" t="s">
        <v>12</v>
      </c>
      <c r="D12" s="15"/>
      <c r="E12" s="15"/>
      <c r="F12" s="16"/>
      <c r="G12" s="17">
        <f>SUM(G13:G18)</f>
        <v>17191537</v>
      </c>
    </row>
    <row r="13" spans="2:7" x14ac:dyDescent="0.25">
      <c r="B13" s="18" t="s">
        <v>13</v>
      </c>
      <c r="C13" s="19" t="s">
        <v>14</v>
      </c>
      <c r="D13" s="20">
        <v>4978</v>
      </c>
      <c r="E13" s="20" t="s">
        <v>27</v>
      </c>
      <c r="F13" s="20">
        <v>945</v>
      </c>
      <c r="G13" s="20">
        <f>ROUND((D13*F13),0)</f>
        <v>4704210</v>
      </c>
    </row>
    <row r="14" spans="2:7" x14ac:dyDescent="0.25">
      <c r="B14" s="18" t="s">
        <v>15</v>
      </c>
      <c r="C14" s="19" t="s">
        <v>16</v>
      </c>
      <c r="D14" s="20">
        <v>5532</v>
      </c>
      <c r="E14" s="20" t="s">
        <v>17</v>
      </c>
      <c r="F14" s="20">
        <v>1267</v>
      </c>
      <c r="G14" s="20">
        <f>ROUND((D14*F14),0)</f>
        <v>7009044</v>
      </c>
    </row>
    <row r="15" spans="2:7" ht="28.5" x14ac:dyDescent="0.25">
      <c r="B15" s="18" t="s">
        <v>18</v>
      </c>
      <c r="C15" s="19" t="s">
        <v>19</v>
      </c>
      <c r="D15" s="20">
        <v>1</v>
      </c>
      <c r="E15" s="20" t="s">
        <v>20</v>
      </c>
      <c r="F15" s="20">
        <v>880779</v>
      </c>
      <c r="G15" s="20">
        <f>ROUND((D15*F15),0)</f>
        <v>880779</v>
      </c>
    </row>
    <row r="16" spans="2:7" ht="28.5" x14ac:dyDescent="0.25">
      <c r="B16" s="18" t="s">
        <v>21</v>
      </c>
      <c r="C16" s="21" t="s">
        <v>22</v>
      </c>
      <c r="D16" s="22">
        <v>2</v>
      </c>
      <c r="E16" s="20" t="s">
        <v>20</v>
      </c>
      <c r="F16" s="23">
        <v>128930</v>
      </c>
      <c r="G16" s="20">
        <f t="shared" ref="G16:G18" si="0">ROUND((D16*F16),0)</f>
        <v>257860</v>
      </c>
    </row>
    <row r="17" spans="2:7" ht="42.75" x14ac:dyDescent="0.25">
      <c r="B17" s="18" t="s">
        <v>23</v>
      </c>
      <c r="C17" s="24" t="s">
        <v>24</v>
      </c>
      <c r="D17" s="22">
        <v>166</v>
      </c>
      <c r="E17" s="20" t="s">
        <v>17</v>
      </c>
      <c r="F17" s="23">
        <v>11294</v>
      </c>
      <c r="G17" s="20">
        <f t="shared" si="0"/>
        <v>1874804</v>
      </c>
    </row>
    <row r="18" spans="2:7" ht="28.5" x14ac:dyDescent="0.25">
      <c r="B18" s="18" t="s">
        <v>25</v>
      </c>
      <c r="C18" s="19" t="s">
        <v>26</v>
      </c>
      <c r="D18" s="20">
        <v>20</v>
      </c>
      <c r="E18" s="20" t="s">
        <v>27</v>
      </c>
      <c r="F18" s="20">
        <v>123242</v>
      </c>
      <c r="G18" s="20">
        <f t="shared" si="0"/>
        <v>2464840</v>
      </c>
    </row>
    <row r="19" spans="2:7" x14ac:dyDescent="0.25">
      <c r="B19" s="14">
        <v>2</v>
      </c>
      <c r="C19" s="15" t="s">
        <v>28</v>
      </c>
      <c r="D19" s="15"/>
      <c r="E19" s="15"/>
      <c r="F19" s="16"/>
      <c r="G19" s="17">
        <f>SUM(G20:G27)</f>
        <v>404796057</v>
      </c>
    </row>
    <row r="20" spans="2:7" ht="28.5" x14ac:dyDescent="0.25">
      <c r="B20" s="20" t="s">
        <v>29</v>
      </c>
      <c r="C20" s="19" t="s">
        <v>30</v>
      </c>
      <c r="D20" s="20">
        <v>1217</v>
      </c>
      <c r="E20" s="25" t="s">
        <v>169</v>
      </c>
      <c r="F20" s="20">
        <v>21092</v>
      </c>
      <c r="G20" s="20">
        <f>ROUND((D20*F20),0)</f>
        <v>25668964</v>
      </c>
    </row>
    <row r="21" spans="2:7" ht="28.5" x14ac:dyDescent="0.25">
      <c r="B21" s="20" t="s">
        <v>31</v>
      </c>
      <c r="C21" s="19" t="s">
        <v>32</v>
      </c>
      <c r="D21" s="20">
        <v>4868</v>
      </c>
      <c r="E21" s="25" t="s">
        <v>169</v>
      </c>
      <c r="F21" s="20">
        <v>28303</v>
      </c>
      <c r="G21" s="20">
        <f>ROUND((D21*F21),0)</f>
        <v>137779004</v>
      </c>
    </row>
    <row r="22" spans="2:7" ht="42.75" x14ac:dyDescent="0.25">
      <c r="B22" s="20" t="s">
        <v>33</v>
      </c>
      <c r="C22" s="24" t="s">
        <v>34</v>
      </c>
      <c r="D22" s="20">
        <v>656</v>
      </c>
      <c r="E22" s="25" t="s">
        <v>169</v>
      </c>
      <c r="F22" s="20">
        <v>108828</v>
      </c>
      <c r="G22" s="20">
        <f t="shared" ref="G22:G26" si="1">ROUND((D22*F22),0)</f>
        <v>71391168</v>
      </c>
    </row>
    <row r="23" spans="2:7" ht="42.75" x14ac:dyDescent="0.25">
      <c r="B23" s="20" t="s">
        <v>35</v>
      </c>
      <c r="C23" s="19" t="s">
        <v>36</v>
      </c>
      <c r="D23" s="20">
        <v>526</v>
      </c>
      <c r="E23" s="25" t="s">
        <v>169</v>
      </c>
      <c r="F23" s="20">
        <v>85571</v>
      </c>
      <c r="G23" s="20">
        <f t="shared" si="1"/>
        <v>45010346</v>
      </c>
    </row>
    <row r="24" spans="2:7" ht="28.5" x14ac:dyDescent="0.25">
      <c r="B24" s="20" t="s">
        <v>37</v>
      </c>
      <c r="C24" s="19" t="s">
        <v>38</v>
      </c>
      <c r="D24" s="20">
        <v>4730</v>
      </c>
      <c r="E24" s="25" t="s">
        <v>169</v>
      </c>
      <c r="F24" s="20">
        <v>21575</v>
      </c>
      <c r="G24" s="20">
        <f>ROUND((D24*F24),0)</f>
        <v>102049750</v>
      </c>
    </row>
    <row r="25" spans="2:7" ht="57" x14ac:dyDescent="0.25">
      <c r="B25" s="20" t="s">
        <v>39</v>
      </c>
      <c r="C25" s="24" t="s">
        <v>40</v>
      </c>
      <c r="D25" s="20">
        <v>54</v>
      </c>
      <c r="E25" s="25" t="s">
        <v>169</v>
      </c>
      <c r="F25" s="23">
        <v>35435</v>
      </c>
      <c r="G25" s="20">
        <f>ROUND((D25*F25),0)</f>
        <v>1913490</v>
      </c>
    </row>
    <row r="26" spans="2:7" ht="57" x14ac:dyDescent="0.25">
      <c r="B26" s="20" t="s">
        <v>41</v>
      </c>
      <c r="C26" s="24" t="s">
        <v>42</v>
      </c>
      <c r="D26" s="20">
        <v>81</v>
      </c>
      <c r="E26" s="25" t="s">
        <v>169</v>
      </c>
      <c r="F26" s="23">
        <v>65435</v>
      </c>
      <c r="G26" s="20">
        <f t="shared" si="1"/>
        <v>5300235</v>
      </c>
    </row>
    <row r="27" spans="2:7" ht="28.5" x14ac:dyDescent="0.25">
      <c r="B27" s="20" t="s">
        <v>43</v>
      </c>
      <c r="C27" s="19" t="s">
        <v>44</v>
      </c>
      <c r="D27" s="20">
        <v>1220</v>
      </c>
      <c r="E27" s="25" t="s">
        <v>169</v>
      </c>
      <c r="F27" s="20">
        <v>12855</v>
      </c>
      <c r="G27" s="20">
        <f>ROUND((D27*F27),0)</f>
        <v>15683100</v>
      </c>
    </row>
    <row r="28" spans="2:7" x14ac:dyDescent="0.25">
      <c r="B28" s="14">
        <v>3</v>
      </c>
      <c r="C28" s="15" t="s">
        <v>45</v>
      </c>
      <c r="D28" s="15"/>
      <c r="E28" s="15"/>
      <c r="F28" s="16"/>
      <c r="G28" s="17">
        <f>SUM(G29:G33)</f>
        <v>8350100</v>
      </c>
    </row>
    <row r="29" spans="2:7" x14ac:dyDescent="0.25">
      <c r="B29" s="18" t="s">
        <v>46</v>
      </c>
      <c r="C29" s="24" t="s">
        <v>47</v>
      </c>
      <c r="D29" s="25">
        <v>161</v>
      </c>
      <c r="E29" s="25" t="s">
        <v>170</v>
      </c>
      <c r="F29" s="23">
        <v>6706</v>
      </c>
      <c r="G29" s="20">
        <f>ROUND((D29*F29),0)</f>
        <v>1079666</v>
      </c>
    </row>
    <row r="30" spans="2:7" ht="28.5" x14ac:dyDescent="0.25">
      <c r="B30" s="18" t="s">
        <v>48</v>
      </c>
      <c r="C30" s="24" t="s">
        <v>49</v>
      </c>
      <c r="D30" s="25">
        <v>7.2</v>
      </c>
      <c r="E30" s="25" t="s">
        <v>169</v>
      </c>
      <c r="F30" s="23">
        <v>61343</v>
      </c>
      <c r="G30" s="20">
        <f>ROUND((D30*F30),0)</f>
        <v>441670</v>
      </c>
    </row>
    <row r="31" spans="2:7" ht="57" x14ac:dyDescent="0.25">
      <c r="B31" s="18" t="s">
        <v>50</v>
      </c>
      <c r="C31" s="24" t="s">
        <v>51</v>
      </c>
      <c r="D31" s="25">
        <v>8</v>
      </c>
      <c r="E31" s="25" t="s">
        <v>169</v>
      </c>
      <c r="F31" s="23">
        <v>143293</v>
      </c>
      <c r="G31" s="20">
        <f>ROUND((D31*F31),0)</f>
        <v>1146344</v>
      </c>
    </row>
    <row r="32" spans="2:7" ht="57" x14ac:dyDescent="0.25">
      <c r="B32" s="18" t="s">
        <v>52</v>
      </c>
      <c r="C32" s="24" t="s">
        <v>53</v>
      </c>
      <c r="D32" s="25">
        <v>12</v>
      </c>
      <c r="E32" s="25" t="s">
        <v>169</v>
      </c>
      <c r="F32" s="23">
        <v>114975</v>
      </c>
      <c r="G32" s="20">
        <f>ROUND((D32*F32),0)</f>
        <v>1379700</v>
      </c>
    </row>
    <row r="33" spans="2:7" ht="28.5" x14ac:dyDescent="0.25">
      <c r="B33" s="18" t="s">
        <v>54</v>
      </c>
      <c r="C33" s="24" t="s">
        <v>55</v>
      </c>
      <c r="D33" s="25">
        <v>7.2</v>
      </c>
      <c r="E33" s="25" t="s">
        <v>169</v>
      </c>
      <c r="F33" s="23">
        <v>597600</v>
      </c>
      <c r="G33" s="20">
        <f>ROUND((D33*F33),0)</f>
        <v>4302720</v>
      </c>
    </row>
    <row r="34" spans="2:7" x14ac:dyDescent="0.25">
      <c r="B34" s="14">
        <v>4</v>
      </c>
      <c r="C34" s="15" t="s">
        <v>56</v>
      </c>
      <c r="D34" s="15"/>
      <c r="E34" s="15"/>
      <c r="F34" s="16"/>
      <c r="G34" s="17">
        <f>SUM(G35:G38)</f>
        <v>199360416</v>
      </c>
    </row>
    <row r="35" spans="2:7" ht="71.25" x14ac:dyDescent="0.25">
      <c r="B35" s="20" t="s">
        <v>57</v>
      </c>
      <c r="C35" s="19" t="s">
        <v>58</v>
      </c>
      <c r="D35" s="20">
        <v>5532</v>
      </c>
      <c r="E35" s="20" t="s">
        <v>17</v>
      </c>
      <c r="F35" s="20">
        <v>35333</v>
      </c>
      <c r="G35" s="20">
        <f>ROUND((D35*F35),0)</f>
        <v>195462156</v>
      </c>
    </row>
    <row r="36" spans="2:7" ht="42.75" x14ac:dyDescent="0.25">
      <c r="B36" s="20" t="s">
        <v>59</v>
      </c>
      <c r="C36" s="19" t="s">
        <v>60</v>
      </c>
      <c r="D36" s="20">
        <v>12</v>
      </c>
      <c r="E36" s="20" t="s">
        <v>17</v>
      </c>
      <c r="F36" s="20">
        <v>6566</v>
      </c>
      <c r="G36" s="20">
        <f>ROUND((D36*F36),0)</f>
        <v>78792</v>
      </c>
    </row>
    <row r="37" spans="2:7" x14ac:dyDescent="0.25">
      <c r="B37" s="20" t="s">
        <v>61</v>
      </c>
      <c r="C37" s="19" t="s">
        <v>62</v>
      </c>
      <c r="D37" s="20">
        <v>22</v>
      </c>
      <c r="E37" s="20" t="s">
        <v>20</v>
      </c>
      <c r="F37" s="20">
        <v>163571</v>
      </c>
      <c r="G37" s="20">
        <f>ROUND((D37*F37),0)</f>
        <v>3598562</v>
      </c>
    </row>
    <row r="38" spans="2:7" x14ac:dyDescent="0.25">
      <c r="B38" s="20" t="s">
        <v>63</v>
      </c>
      <c r="C38" s="19" t="s">
        <v>64</v>
      </c>
      <c r="D38" s="20">
        <v>2</v>
      </c>
      <c r="E38" s="20" t="s">
        <v>20</v>
      </c>
      <c r="F38" s="20">
        <v>110453</v>
      </c>
      <c r="G38" s="20">
        <f>ROUND((D38*F38),0)</f>
        <v>220906</v>
      </c>
    </row>
    <row r="39" spans="2:7" x14ac:dyDescent="0.25">
      <c r="B39" s="14">
        <v>5</v>
      </c>
      <c r="C39" s="15" t="s">
        <v>65</v>
      </c>
      <c r="D39" s="26"/>
      <c r="E39" s="26"/>
      <c r="F39" s="26"/>
      <c r="G39" s="17">
        <f>SUM(G40:G49)</f>
        <v>22794662</v>
      </c>
    </row>
    <row r="40" spans="2:7" x14ac:dyDescent="0.25">
      <c r="B40" s="20" t="s">
        <v>66</v>
      </c>
      <c r="C40" s="19" t="s">
        <v>67</v>
      </c>
      <c r="D40" s="20">
        <v>2</v>
      </c>
      <c r="E40" s="20" t="s">
        <v>20</v>
      </c>
      <c r="F40" s="20">
        <v>288490</v>
      </c>
      <c r="G40" s="20">
        <f t="shared" ref="G40:G46" si="2">ROUND((D40*F40),0)</f>
        <v>576980</v>
      </c>
    </row>
    <row r="41" spans="2:7" ht="28.5" x14ac:dyDescent="0.25">
      <c r="B41" s="20" t="s">
        <v>68</v>
      </c>
      <c r="C41" s="19" t="s">
        <v>69</v>
      </c>
      <c r="D41" s="20">
        <v>9</v>
      </c>
      <c r="E41" s="20" t="s">
        <v>20</v>
      </c>
      <c r="F41" s="20">
        <v>232259</v>
      </c>
      <c r="G41" s="20">
        <f t="shared" si="2"/>
        <v>2090331</v>
      </c>
    </row>
    <row r="42" spans="2:7" ht="28.5" x14ac:dyDescent="0.25">
      <c r="B42" s="20" t="s">
        <v>70</v>
      </c>
      <c r="C42" s="19" t="s">
        <v>71</v>
      </c>
      <c r="D42" s="20">
        <v>2</v>
      </c>
      <c r="E42" s="20" t="s">
        <v>20</v>
      </c>
      <c r="F42" s="20">
        <v>244397</v>
      </c>
      <c r="G42" s="20">
        <f>ROUND((D42*F42),0)</f>
        <v>488794</v>
      </c>
    </row>
    <row r="43" spans="2:7" ht="42.75" x14ac:dyDescent="0.25">
      <c r="B43" s="20" t="s">
        <v>72</v>
      </c>
      <c r="C43" s="19" t="s">
        <v>171</v>
      </c>
      <c r="D43" s="20">
        <v>7</v>
      </c>
      <c r="E43" s="20" t="s">
        <v>20</v>
      </c>
      <c r="F43" s="20">
        <v>651509</v>
      </c>
      <c r="G43" s="20">
        <f t="shared" si="2"/>
        <v>4560563</v>
      </c>
    </row>
    <row r="44" spans="2:7" ht="57" x14ac:dyDescent="0.25">
      <c r="B44" s="20" t="s">
        <v>73</v>
      </c>
      <c r="C44" s="19" t="s">
        <v>74</v>
      </c>
      <c r="D44" s="20">
        <v>2</v>
      </c>
      <c r="E44" s="20" t="s">
        <v>20</v>
      </c>
      <c r="F44" s="20">
        <v>950000</v>
      </c>
      <c r="G44" s="20">
        <f>ROUND((D44*F44),0)</f>
        <v>1900000</v>
      </c>
    </row>
    <row r="45" spans="2:7" ht="28.5" x14ac:dyDescent="0.25">
      <c r="B45" s="20" t="s">
        <v>75</v>
      </c>
      <c r="C45" s="19" t="s">
        <v>76</v>
      </c>
      <c r="D45" s="20">
        <v>2</v>
      </c>
      <c r="E45" s="20" t="s">
        <v>20</v>
      </c>
      <c r="F45" s="20">
        <v>1200000</v>
      </c>
      <c r="G45" s="20">
        <f t="shared" si="2"/>
        <v>2400000</v>
      </c>
    </row>
    <row r="46" spans="2:7" ht="28.5" x14ac:dyDescent="0.25">
      <c r="B46" s="20" t="s">
        <v>77</v>
      </c>
      <c r="C46" s="19" t="s">
        <v>78</v>
      </c>
      <c r="D46" s="20">
        <v>2</v>
      </c>
      <c r="E46" s="20" t="s">
        <v>20</v>
      </c>
      <c r="F46" s="20">
        <v>960000</v>
      </c>
      <c r="G46" s="20">
        <f t="shared" si="2"/>
        <v>1920000</v>
      </c>
    </row>
    <row r="47" spans="2:7" ht="45" x14ac:dyDescent="0.25">
      <c r="B47" s="20" t="s">
        <v>79</v>
      </c>
      <c r="C47" s="19" t="s">
        <v>80</v>
      </c>
      <c r="D47" s="20">
        <v>660</v>
      </c>
      <c r="E47" s="20" t="s">
        <v>81</v>
      </c>
      <c r="F47" s="20">
        <v>5226</v>
      </c>
      <c r="G47" s="20">
        <f>ROUND((D47*F47),0)</f>
        <v>3449160</v>
      </c>
    </row>
    <row r="48" spans="2:7" ht="42.75" x14ac:dyDescent="0.25">
      <c r="B48" s="20" t="s">
        <v>82</v>
      </c>
      <c r="C48" s="19" t="s">
        <v>83</v>
      </c>
      <c r="D48" s="20">
        <v>13</v>
      </c>
      <c r="E48" s="20" t="s">
        <v>20</v>
      </c>
      <c r="F48" s="20">
        <v>350130</v>
      </c>
      <c r="G48" s="20">
        <f>ROUND((D48*F48),0)</f>
        <v>4551690</v>
      </c>
    </row>
    <row r="49" spans="1:7" ht="28.5" x14ac:dyDescent="0.25">
      <c r="B49" s="20" t="s">
        <v>84</v>
      </c>
      <c r="C49" s="19" t="s">
        <v>85</v>
      </c>
      <c r="D49" s="20">
        <v>2</v>
      </c>
      <c r="E49" s="25" t="s">
        <v>169</v>
      </c>
      <c r="F49" s="20">
        <v>428572</v>
      </c>
      <c r="G49" s="20">
        <f>ROUND((D49*F49),0)</f>
        <v>857144</v>
      </c>
    </row>
    <row r="50" spans="1:7" x14ac:dyDescent="0.25">
      <c r="A50" s="2"/>
      <c r="B50" s="17">
        <v>6</v>
      </c>
      <c r="C50" s="27" t="s">
        <v>86</v>
      </c>
      <c r="D50" s="26"/>
      <c r="E50" s="26"/>
      <c r="F50" s="26"/>
      <c r="G50" s="17">
        <f>+G51+G73</f>
        <v>151661648</v>
      </c>
    </row>
    <row r="51" spans="1:7" x14ac:dyDescent="0.25">
      <c r="A51" s="2"/>
      <c r="B51" s="20" t="s">
        <v>87</v>
      </c>
      <c r="C51" s="28" t="s">
        <v>88</v>
      </c>
      <c r="D51" s="20"/>
      <c r="E51" s="20"/>
      <c r="F51" s="20"/>
      <c r="G51" s="29">
        <f>SUM(G52:G71)</f>
        <v>96020877</v>
      </c>
    </row>
    <row r="52" spans="1:7" x14ac:dyDescent="0.25">
      <c r="A52" s="2"/>
      <c r="B52" s="20" t="s">
        <v>89</v>
      </c>
      <c r="C52" s="19" t="s">
        <v>90</v>
      </c>
      <c r="D52" s="20">
        <v>180</v>
      </c>
      <c r="E52" s="18" t="s">
        <v>27</v>
      </c>
      <c r="F52" s="20">
        <v>4562</v>
      </c>
      <c r="G52" s="20">
        <f>ROUND((D52*F52),0)</f>
        <v>821160</v>
      </c>
    </row>
    <row r="53" spans="1:7" x14ac:dyDescent="0.25">
      <c r="A53" s="3"/>
      <c r="B53" s="20" t="s">
        <v>91</v>
      </c>
      <c r="C53" s="19" t="s">
        <v>92</v>
      </c>
      <c r="D53" s="20">
        <v>50</v>
      </c>
      <c r="E53" s="18" t="s">
        <v>27</v>
      </c>
      <c r="F53" s="20">
        <v>945</v>
      </c>
      <c r="G53" s="20">
        <f>ROUND((D53*F53),0)</f>
        <v>47250</v>
      </c>
    </row>
    <row r="54" spans="1:7" x14ac:dyDescent="0.25">
      <c r="A54" s="2"/>
      <c r="B54" s="20" t="s">
        <v>93</v>
      </c>
      <c r="C54" s="19" t="s">
        <v>94</v>
      </c>
      <c r="D54" s="20">
        <v>12.58</v>
      </c>
      <c r="E54" s="25" t="s">
        <v>169</v>
      </c>
      <c r="F54" s="20">
        <v>125463</v>
      </c>
      <c r="G54" s="20">
        <f t="shared" ref="G54:G71" si="3">ROUND((D54*F54),0)</f>
        <v>1578325</v>
      </c>
    </row>
    <row r="55" spans="1:7" x14ac:dyDescent="0.25">
      <c r="A55" s="3"/>
      <c r="B55" s="20" t="s">
        <v>95</v>
      </c>
      <c r="C55" s="19" t="s">
        <v>96</v>
      </c>
      <c r="D55" s="20">
        <v>16</v>
      </c>
      <c r="E55" s="25" t="s">
        <v>169</v>
      </c>
      <c r="F55" s="20">
        <v>21092</v>
      </c>
      <c r="G55" s="20">
        <f t="shared" si="3"/>
        <v>337472</v>
      </c>
    </row>
    <row r="56" spans="1:7" ht="28.5" x14ac:dyDescent="0.25">
      <c r="A56" s="2"/>
      <c r="B56" s="20" t="s">
        <v>97</v>
      </c>
      <c r="C56" s="19" t="s">
        <v>98</v>
      </c>
      <c r="D56" s="20">
        <v>12.58</v>
      </c>
      <c r="E56" s="25" t="s">
        <v>169</v>
      </c>
      <c r="F56" s="20">
        <v>856420</v>
      </c>
      <c r="G56" s="20">
        <f>ROUND((D56*F56),0)</f>
        <v>10773764</v>
      </c>
    </row>
    <row r="57" spans="1:7" ht="28.5" x14ac:dyDescent="0.25">
      <c r="A57" s="2"/>
      <c r="B57" s="20" t="s">
        <v>99</v>
      </c>
      <c r="C57" s="19" t="s">
        <v>100</v>
      </c>
      <c r="D57" s="20">
        <v>2.88</v>
      </c>
      <c r="E57" s="25" t="s">
        <v>169</v>
      </c>
      <c r="F57" s="20">
        <v>956420</v>
      </c>
      <c r="G57" s="20">
        <f>ROUND((D57*F57),0)</f>
        <v>2754490</v>
      </c>
    </row>
    <row r="58" spans="1:7" ht="42.75" x14ac:dyDescent="0.25">
      <c r="A58" s="2"/>
      <c r="B58" s="20" t="s">
        <v>101</v>
      </c>
      <c r="C58" s="19" t="s">
        <v>102</v>
      </c>
      <c r="D58" s="20">
        <v>5.53</v>
      </c>
      <c r="E58" s="25" t="s">
        <v>169</v>
      </c>
      <c r="F58" s="20">
        <v>856420</v>
      </c>
      <c r="G58" s="20">
        <f>ROUND((D58*F58),0)</f>
        <v>4736003</v>
      </c>
    </row>
    <row r="59" spans="1:7" ht="28.5" x14ac:dyDescent="0.25">
      <c r="A59" s="2"/>
      <c r="B59" s="20" t="s">
        <v>103</v>
      </c>
      <c r="C59" s="19" t="s">
        <v>104</v>
      </c>
      <c r="D59" s="20">
        <v>0.4</v>
      </c>
      <c r="E59" s="25" t="s">
        <v>169</v>
      </c>
      <c r="F59" s="20">
        <v>513614</v>
      </c>
      <c r="G59" s="20">
        <f>ROUND((D59*F59),0)</f>
        <v>205446</v>
      </c>
    </row>
    <row r="60" spans="1:7" ht="42.75" x14ac:dyDescent="0.25">
      <c r="A60" s="3"/>
      <c r="B60" s="20" t="s">
        <v>105</v>
      </c>
      <c r="C60" s="19" t="s">
        <v>106</v>
      </c>
      <c r="D60" s="20">
        <v>1865</v>
      </c>
      <c r="E60" s="20" t="s">
        <v>81</v>
      </c>
      <c r="F60" s="20">
        <v>5026</v>
      </c>
      <c r="G60" s="20">
        <f>ROUND((D60*F60),0)</f>
        <v>9373490</v>
      </c>
    </row>
    <row r="61" spans="1:7" ht="85.5" x14ac:dyDescent="0.25">
      <c r="A61" s="3"/>
      <c r="B61" s="20" t="s">
        <v>107</v>
      </c>
      <c r="C61" s="19" t="s">
        <v>108</v>
      </c>
      <c r="D61" s="20">
        <v>150</v>
      </c>
      <c r="E61" s="20" t="s">
        <v>109</v>
      </c>
      <c r="F61" s="20">
        <v>245462</v>
      </c>
      <c r="G61" s="20">
        <f t="shared" si="3"/>
        <v>36819300</v>
      </c>
    </row>
    <row r="62" spans="1:7" ht="42.75" x14ac:dyDescent="0.25">
      <c r="A62" s="3"/>
      <c r="B62" s="20" t="s">
        <v>110</v>
      </c>
      <c r="C62" s="19" t="s">
        <v>111</v>
      </c>
      <c r="D62" s="20">
        <v>4</v>
      </c>
      <c r="E62" s="20" t="s">
        <v>112</v>
      </c>
      <c r="F62" s="20">
        <v>175460</v>
      </c>
      <c r="G62" s="20">
        <f t="shared" si="3"/>
        <v>701840</v>
      </c>
    </row>
    <row r="63" spans="1:7" ht="28.5" x14ac:dyDescent="0.25">
      <c r="A63" s="3"/>
      <c r="B63" s="20" t="s">
        <v>113</v>
      </c>
      <c r="C63" s="19" t="s">
        <v>114</v>
      </c>
      <c r="D63" s="20">
        <v>4</v>
      </c>
      <c r="E63" s="20" t="s">
        <v>112</v>
      </c>
      <c r="F63" s="20">
        <v>124545</v>
      </c>
      <c r="G63" s="20">
        <f t="shared" si="3"/>
        <v>498180</v>
      </c>
    </row>
    <row r="64" spans="1:7" ht="28.5" x14ac:dyDescent="0.25">
      <c r="A64" s="3"/>
      <c r="B64" s="20" t="s">
        <v>115</v>
      </c>
      <c r="C64" s="19" t="s">
        <v>116</v>
      </c>
      <c r="D64" s="20">
        <v>4</v>
      </c>
      <c r="E64" s="20" t="s">
        <v>112</v>
      </c>
      <c r="F64" s="20">
        <v>98532</v>
      </c>
      <c r="G64" s="20">
        <f t="shared" si="3"/>
        <v>394128</v>
      </c>
    </row>
    <row r="65" spans="1:7" ht="28.5" x14ac:dyDescent="0.25">
      <c r="A65" s="3"/>
      <c r="B65" s="20" t="s">
        <v>117</v>
      </c>
      <c r="C65" s="19" t="s">
        <v>118</v>
      </c>
      <c r="D65" s="20">
        <v>154.65</v>
      </c>
      <c r="E65" s="20" t="s">
        <v>119</v>
      </c>
      <c r="F65" s="20">
        <v>16845</v>
      </c>
      <c r="G65" s="20">
        <f t="shared" si="3"/>
        <v>2605079</v>
      </c>
    </row>
    <row r="66" spans="1:7" x14ac:dyDescent="0.25">
      <c r="A66" s="3"/>
      <c r="B66" s="20" t="s">
        <v>120</v>
      </c>
      <c r="C66" s="19" t="s">
        <v>121</v>
      </c>
      <c r="D66" s="20">
        <v>64</v>
      </c>
      <c r="E66" s="20" t="s">
        <v>109</v>
      </c>
      <c r="F66" s="20">
        <v>60000</v>
      </c>
      <c r="G66" s="20">
        <f>ROUND((D66*F66),0)</f>
        <v>3840000</v>
      </c>
    </row>
    <row r="67" spans="1:7" ht="99.75" x14ac:dyDescent="0.25">
      <c r="A67" s="3"/>
      <c r="B67" s="20" t="s">
        <v>122</v>
      </c>
      <c r="C67" s="19" t="s">
        <v>172</v>
      </c>
      <c r="D67" s="20">
        <v>2</v>
      </c>
      <c r="E67" s="20" t="s">
        <v>123</v>
      </c>
      <c r="F67" s="20">
        <v>1500000</v>
      </c>
      <c r="G67" s="20">
        <f t="shared" si="3"/>
        <v>3000000</v>
      </c>
    </row>
    <row r="68" spans="1:7" ht="28.5" x14ac:dyDescent="0.25">
      <c r="A68" s="3"/>
      <c r="B68" s="20" t="s">
        <v>124</v>
      </c>
      <c r="C68" s="19" t="s">
        <v>125</v>
      </c>
      <c r="D68" s="20">
        <v>100</v>
      </c>
      <c r="E68" s="20" t="s">
        <v>126</v>
      </c>
      <c r="F68" s="20">
        <v>73586</v>
      </c>
      <c r="G68" s="20">
        <f>ROUND((D68*F68),0)</f>
        <v>7358600</v>
      </c>
    </row>
    <row r="69" spans="1:7" ht="28.5" x14ac:dyDescent="0.25">
      <c r="A69" s="3"/>
      <c r="B69" s="20" t="s">
        <v>127</v>
      </c>
      <c r="C69" s="19" t="s">
        <v>128</v>
      </c>
      <c r="D69" s="20">
        <v>150</v>
      </c>
      <c r="E69" s="20" t="s">
        <v>126</v>
      </c>
      <c r="F69" s="20">
        <v>17661</v>
      </c>
      <c r="G69" s="20">
        <f>ROUND((D69*F69),0)</f>
        <v>2649150</v>
      </c>
    </row>
    <row r="70" spans="1:7" ht="28.5" x14ac:dyDescent="0.25">
      <c r="A70" s="3"/>
      <c r="B70" s="20" t="s">
        <v>129</v>
      </c>
      <c r="C70" s="19" t="s">
        <v>130</v>
      </c>
      <c r="D70" s="20">
        <v>80</v>
      </c>
      <c r="E70" s="25" t="s">
        <v>169</v>
      </c>
      <c r="F70" s="20">
        <v>37584</v>
      </c>
      <c r="G70" s="20">
        <f>ROUND((D70*F70),0)</f>
        <v>3006720</v>
      </c>
    </row>
    <row r="71" spans="1:7" ht="28.5" x14ac:dyDescent="0.25">
      <c r="A71" s="3"/>
      <c r="B71" s="20" t="s">
        <v>131</v>
      </c>
      <c r="C71" s="19" t="s">
        <v>132</v>
      </c>
      <c r="D71" s="20">
        <v>95</v>
      </c>
      <c r="E71" s="20" t="s">
        <v>126</v>
      </c>
      <c r="F71" s="20">
        <v>47584</v>
      </c>
      <c r="G71" s="20">
        <f t="shared" si="3"/>
        <v>4520480</v>
      </c>
    </row>
    <row r="72" spans="1:7" x14ac:dyDescent="0.25">
      <c r="A72" s="3"/>
      <c r="B72" s="20"/>
      <c r="C72" s="30"/>
      <c r="D72" s="26"/>
      <c r="E72" s="26"/>
      <c r="F72" s="26"/>
      <c r="G72" s="26"/>
    </row>
    <row r="73" spans="1:7" x14ac:dyDescent="0.25">
      <c r="A73" s="3"/>
      <c r="B73" s="20" t="s">
        <v>133</v>
      </c>
      <c r="C73" s="28" t="s">
        <v>134</v>
      </c>
      <c r="D73" s="20"/>
      <c r="E73" s="20"/>
      <c r="F73" s="20"/>
      <c r="G73" s="29">
        <f>SUM(G74:G92)</f>
        <v>55640771</v>
      </c>
    </row>
    <row r="74" spans="1:7" x14ac:dyDescent="0.25">
      <c r="A74" s="3"/>
      <c r="B74" s="20" t="s">
        <v>135</v>
      </c>
      <c r="C74" s="19" t="s">
        <v>90</v>
      </c>
      <c r="D74" s="20">
        <v>90</v>
      </c>
      <c r="E74" s="18" t="s">
        <v>27</v>
      </c>
      <c r="F74" s="20">
        <v>4562</v>
      </c>
      <c r="G74" s="20">
        <f>ROUND((D74*F74),0)</f>
        <v>410580</v>
      </c>
    </row>
    <row r="75" spans="1:7" x14ac:dyDescent="0.25">
      <c r="A75" s="3"/>
      <c r="B75" s="20" t="s">
        <v>136</v>
      </c>
      <c r="C75" s="19" t="s">
        <v>92</v>
      </c>
      <c r="D75" s="20">
        <v>50</v>
      </c>
      <c r="E75" s="18" t="s">
        <v>27</v>
      </c>
      <c r="F75" s="20">
        <v>945</v>
      </c>
      <c r="G75" s="20">
        <f>ROUND((D75*F75),0)</f>
        <v>47250</v>
      </c>
    </row>
    <row r="76" spans="1:7" x14ac:dyDescent="0.25">
      <c r="A76" s="3"/>
      <c r="B76" s="20" t="s">
        <v>137</v>
      </c>
      <c r="C76" s="19" t="s">
        <v>94</v>
      </c>
      <c r="D76" s="20">
        <v>6.032</v>
      </c>
      <c r="E76" s="18" t="s">
        <v>169</v>
      </c>
      <c r="F76" s="20">
        <v>125463</v>
      </c>
      <c r="G76" s="20">
        <f t="shared" ref="G76:G92" si="4">ROUND((D76*F76),0)</f>
        <v>756793</v>
      </c>
    </row>
    <row r="77" spans="1:7" x14ac:dyDescent="0.25">
      <c r="A77" s="3"/>
      <c r="B77" s="20" t="s">
        <v>138</v>
      </c>
      <c r="C77" s="19" t="s">
        <v>96</v>
      </c>
      <c r="D77" s="20">
        <v>16</v>
      </c>
      <c r="E77" s="18" t="s">
        <v>169</v>
      </c>
      <c r="F77" s="20">
        <v>21092</v>
      </c>
      <c r="G77" s="20">
        <f t="shared" si="4"/>
        <v>337472</v>
      </c>
    </row>
    <row r="78" spans="1:7" ht="28.5" x14ac:dyDescent="0.25">
      <c r="A78" s="3"/>
      <c r="B78" s="20" t="s">
        <v>139</v>
      </c>
      <c r="C78" s="19" t="s">
        <v>98</v>
      </c>
      <c r="D78" s="20">
        <v>6.032</v>
      </c>
      <c r="E78" s="25" t="s">
        <v>169</v>
      </c>
      <c r="F78" s="20">
        <v>856420</v>
      </c>
      <c r="G78" s="20">
        <f t="shared" si="4"/>
        <v>5165925</v>
      </c>
    </row>
    <row r="79" spans="1:7" ht="28.5" x14ac:dyDescent="0.25">
      <c r="A79" s="3"/>
      <c r="B79" s="20" t="s">
        <v>140</v>
      </c>
      <c r="C79" s="19" t="s">
        <v>100</v>
      </c>
      <c r="D79" s="20">
        <v>2.88</v>
      </c>
      <c r="E79" s="25" t="s">
        <v>169</v>
      </c>
      <c r="F79" s="20">
        <v>956420</v>
      </c>
      <c r="G79" s="20">
        <f t="shared" si="4"/>
        <v>2754490</v>
      </c>
    </row>
    <row r="80" spans="1:7" ht="42.75" x14ac:dyDescent="0.25">
      <c r="A80" s="3"/>
      <c r="B80" s="20" t="s">
        <v>141</v>
      </c>
      <c r="C80" s="19" t="s">
        <v>102</v>
      </c>
      <c r="D80" s="20">
        <v>4.1470000000000002</v>
      </c>
      <c r="E80" s="25" t="s">
        <v>169</v>
      </c>
      <c r="F80" s="20">
        <v>856420</v>
      </c>
      <c r="G80" s="20">
        <f t="shared" si="4"/>
        <v>3551574</v>
      </c>
    </row>
    <row r="81" spans="1:7" ht="28.5" x14ac:dyDescent="0.25">
      <c r="A81" s="3"/>
      <c r="B81" s="20" t="s">
        <v>142</v>
      </c>
      <c r="C81" s="19" t="s">
        <v>104</v>
      </c>
      <c r="D81" s="20">
        <v>0.4</v>
      </c>
      <c r="E81" s="25" t="s">
        <v>169</v>
      </c>
      <c r="F81" s="20">
        <v>513614</v>
      </c>
      <c r="G81" s="20">
        <f t="shared" si="4"/>
        <v>205446</v>
      </c>
    </row>
    <row r="82" spans="1:7" ht="42.75" x14ac:dyDescent="0.25">
      <c r="A82" s="3"/>
      <c r="B82" s="20" t="s">
        <v>143</v>
      </c>
      <c r="C82" s="19" t="s">
        <v>106</v>
      </c>
      <c r="D82" s="20">
        <v>1354</v>
      </c>
      <c r="E82" s="20" t="s">
        <v>81</v>
      </c>
      <c r="F82" s="20">
        <v>5026</v>
      </c>
      <c r="G82" s="20">
        <f t="shared" si="4"/>
        <v>6805204</v>
      </c>
    </row>
    <row r="83" spans="1:7" ht="85.5" x14ac:dyDescent="0.25">
      <c r="A83" s="3"/>
      <c r="B83" s="20" t="s">
        <v>144</v>
      </c>
      <c r="C83" s="19" t="s">
        <v>145</v>
      </c>
      <c r="D83" s="20">
        <v>70</v>
      </c>
      <c r="E83" s="20" t="s">
        <v>109</v>
      </c>
      <c r="F83" s="20">
        <v>195462</v>
      </c>
      <c r="G83" s="20">
        <f t="shared" si="4"/>
        <v>13682340</v>
      </c>
    </row>
    <row r="84" spans="1:7" ht="42.75" x14ac:dyDescent="0.25">
      <c r="A84" s="3"/>
      <c r="B84" s="20" t="s">
        <v>146</v>
      </c>
      <c r="C84" s="19" t="s">
        <v>111</v>
      </c>
      <c r="D84" s="20">
        <v>4</v>
      </c>
      <c r="E84" s="20" t="s">
        <v>112</v>
      </c>
      <c r="F84" s="20">
        <v>175460</v>
      </c>
      <c r="G84" s="20">
        <f t="shared" si="4"/>
        <v>701840</v>
      </c>
    </row>
    <row r="85" spans="1:7" ht="28.5" x14ac:dyDescent="0.25">
      <c r="A85" s="3"/>
      <c r="B85" s="20" t="s">
        <v>147</v>
      </c>
      <c r="C85" s="19" t="s">
        <v>114</v>
      </c>
      <c r="D85" s="20">
        <v>4</v>
      </c>
      <c r="E85" s="20" t="s">
        <v>112</v>
      </c>
      <c r="F85" s="20">
        <v>124545</v>
      </c>
      <c r="G85" s="20">
        <f t="shared" si="4"/>
        <v>498180</v>
      </c>
    </row>
    <row r="86" spans="1:7" ht="28.5" x14ac:dyDescent="0.25">
      <c r="A86" s="3"/>
      <c r="B86" s="20" t="s">
        <v>148</v>
      </c>
      <c r="C86" s="19" t="s">
        <v>116</v>
      </c>
      <c r="D86" s="20">
        <v>4</v>
      </c>
      <c r="E86" s="20" t="s">
        <v>112</v>
      </c>
      <c r="F86" s="20">
        <v>98532</v>
      </c>
      <c r="G86" s="20">
        <f t="shared" si="4"/>
        <v>394128</v>
      </c>
    </row>
    <row r="87" spans="1:7" ht="28.5" x14ac:dyDescent="0.25">
      <c r="A87" s="3"/>
      <c r="B87" s="20" t="s">
        <v>149</v>
      </c>
      <c r="C87" s="19" t="s">
        <v>118</v>
      </c>
      <c r="D87" s="20">
        <v>154.65</v>
      </c>
      <c r="E87" s="20" t="s">
        <v>119</v>
      </c>
      <c r="F87" s="20">
        <v>16845</v>
      </c>
      <c r="G87" s="20">
        <f t="shared" si="4"/>
        <v>2605079</v>
      </c>
    </row>
    <row r="88" spans="1:7" x14ac:dyDescent="0.25">
      <c r="A88" s="3"/>
      <c r="B88" s="20" t="s">
        <v>150</v>
      </c>
      <c r="C88" s="19" t="s">
        <v>121</v>
      </c>
      <c r="D88" s="20">
        <v>28.5</v>
      </c>
      <c r="E88" s="20" t="s">
        <v>109</v>
      </c>
      <c r="F88" s="20">
        <v>60000</v>
      </c>
      <c r="G88" s="20">
        <f>ROUND((D88*F88),0)</f>
        <v>1710000</v>
      </c>
    </row>
    <row r="89" spans="1:7" ht="99.75" x14ac:dyDescent="0.25">
      <c r="A89" s="3"/>
      <c r="B89" s="20" t="s">
        <v>151</v>
      </c>
      <c r="C89" s="19" t="s">
        <v>172</v>
      </c>
      <c r="D89" s="20">
        <v>2</v>
      </c>
      <c r="E89" s="20" t="s">
        <v>123</v>
      </c>
      <c r="F89" s="20">
        <v>1500000</v>
      </c>
      <c r="G89" s="20">
        <f t="shared" si="4"/>
        <v>3000000</v>
      </c>
    </row>
    <row r="90" spans="1:7" ht="28.5" x14ac:dyDescent="0.25">
      <c r="A90" s="3"/>
      <c r="B90" s="20" t="s">
        <v>152</v>
      </c>
      <c r="C90" s="19" t="s">
        <v>125</v>
      </c>
      <c r="D90" s="20">
        <v>100</v>
      </c>
      <c r="E90" s="20" t="s">
        <v>126</v>
      </c>
      <c r="F90" s="20">
        <v>73586</v>
      </c>
      <c r="G90" s="20">
        <f t="shared" si="4"/>
        <v>7358600</v>
      </c>
    </row>
    <row r="91" spans="1:7" ht="28.5" x14ac:dyDescent="0.25">
      <c r="A91" s="3"/>
      <c r="B91" s="20" t="s">
        <v>153</v>
      </c>
      <c r="C91" s="19" t="s">
        <v>128</v>
      </c>
      <c r="D91" s="20">
        <v>150</v>
      </c>
      <c r="E91" s="20" t="s">
        <v>126</v>
      </c>
      <c r="F91" s="20">
        <v>17661</v>
      </c>
      <c r="G91" s="20">
        <f t="shared" si="4"/>
        <v>2649150</v>
      </c>
    </row>
    <row r="92" spans="1:7" ht="28.5" x14ac:dyDescent="0.25">
      <c r="A92" s="3"/>
      <c r="B92" s="20" t="s">
        <v>154</v>
      </c>
      <c r="C92" s="19" t="s">
        <v>130</v>
      </c>
      <c r="D92" s="20">
        <v>80</v>
      </c>
      <c r="E92" s="25" t="s">
        <v>169</v>
      </c>
      <c r="F92" s="20">
        <v>37584</v>
      </c>
      <c r="G92" s="20">
        <f t="shared" si="4"/>
        <v>3006720</v>
      </c>
    </row>
    <row r="93" spans="1:7" x14ac:dyDescent="0.25">
      <c r="A93" s="3"/>
      <c r="B93" s="17">
        <v>7</v>
      </c>
      <c r="C93" s="27" t="s">
        <v>155</v>
      </c>
      <c r="D93" s="26"/>
      <c r="E93" s="26"/>
      <c r="F93" s="26"/>
      <c r="G93" s="17">
        <f>+G94</f>
        <v>34103826</v>
      </c>
    </row>
    <row r="94" spans="1:7" ht="99.75" x14ac:dyDescent="0.25">
      <c r="A94" s="3"/>
      <c r="B94" s="20" t="s">
        <v>156</v>
      </c>
      <c r="C94" s="19" t="s">
        <v>157</v>
      </c>
      <c r="D94" s="20">
        <v>6</v>
      </c>
      <c r="E94" s="20" t="s">
        <v>158</v>
      </c>
      <c r="F94" s="20">
        <v>5683971</v>
      </c>
      <c r="G94" s="20">
        <f>ROUND((D94*F94),0)</f>
        <v>34103826</v>
      </c>
    </row>
    <row r="95" spans="1:7" x14ac:dyDescent="0.25">
      <c r="A95" s="3"/>
      <c r="B95" s="17">
        <v>8</v>
      </c>
      <c r="C95" s="27" t="s">
        <v>159</v>
      </c>
      <c r="D95" s="26"/>
      <c r="E95" s="26"/>
      <c r="F95" s="26"/>
      <c r="G95" s="17">
        <f>+G96</f>
        <v>4260509</v>
      </c>
    </row>
    <row r="96" spans="1:7" x14ac:dyDescent="0.25">
      <c r="A96" s="3"/>
      <c r="B96" s="20" t="s">
        <v>160</v>
      </c>
      <c r="C96" s="19" t="s">
        <v>161</v>
      </c>
      <c r="D96" s="20">
        <v>1</v>
      </c>
      <c r="E96" s="20" t="s">
        <v>162</v>
      </c>
      <c r="F96" s="20">
        <v>4260509</v>
      </c>
      <c r="G96" s="20">
        <f>ROUND((D96*F96),0)</f>
        <v>4260509</v>
      </c>
    </row>
    <row r="97" spans="1:7" x14ac:dyDescent="0.25">
      <c r="A97" s="3"/>
      <c r="B97" s="31"/>
      <c r="C97" s="32" t="s">
        <v>163</v>
      </c>
      <c r="D97" s="33"/>
      <c r="E97" s="34"/>
      <c r="F97" s="35"/>
      <c r="G97" s="36">
        <f>ROUND((G12+G19+G28+G34+G39+G50+G93+G95),0)</f>
        <v>842518755</v>
      </c>
    </row>
    <row r="98" spans="1:7" x14ac:dyDescent="0.25">
      <c r="B98" s="37"/>
      <c r="C98" s="37"/>
      <c r="D98" s="38"/>
      <c r="E98" s="39" t="s">
        <v>164</v>
      </c>
      <c r="F98" s="40">
        <v>0.23</v>
      </c>
      <c r="G98" s="41">
        <f>ROUND(($G$97*F98),0)</f>
        <v>193779314</v>
      </c>
    </row>
    <row r="99" spans="1:7" x14ac:dyDescent="0.25">
      <c r="B99" s="37"/>
      <c r="C99" s="37"/>
      <c r="D99" s="38"/>
      <c r="E99" s="42" t="s">
        <v>165</v>
      </c>
      <c r="F99" s="34">
        <v>0.03</v>
      </c>
      <c r="G99" s="41">
        <f>ROUND(($G$97*F99),0)</f>
        <v>25275563</v>
      </c>
    </row>
    <row r="100" spans="1:7" x14ac:dyDescent="0.25">
      <c r="B100" s="37"/>
      <c r="C100" s="37"/>
      <c r="D100" s="38"/>
      <c r="E100" s="42" t="s">
        <v>166</v>
      </c>
      <c r="F100" s="34">
        <v>0.05</v>
      </c>
      <c r="G100" s="41">
        <f>ROUND(($G$97*F100),0)</f>
        <v>42125938</v>
      </c>
    </row>
    <row r="101" spans="1:7" x14ac:dyDescent="0.25">
      <c r="B101" s="37"/>
      <c r="C101" s="37"/>
      <c r="D101" s="38"/>
      <c r="E101" s="43" t="s">
        <v>167</v>
      </c>
      <c r="F101" s="44">
        <v>0.19</v>
      </c>
      <c r="G101" s="45">
        <f>ROUND((G100*F101),0)</f>
        <v>8003928</v>
      </c>
    </row>
    <row r="102" spans="1:7" x14ac:dyDescent="0.25">
      <c r="B102" s="31"/>
      <c r="C102" s="32" t="s">
        <v>168</v>
      </c>
      <c r="D102" s="46"/>
      <c r="E102" s="47"/>
      <c r="F102" s="47"/>
      <c r="G102" s="48">
        <f>ROUND((SUM(G97:G101)),0)</f>
        <v>1111703498</v>
      </c>
    </row>
  </sheetData>
  <mergeCells count="8">
    <mergeCell ref="B2:G2"/>
    <mergeCell ref="B4:G4"/>
    <mergeCell ref="B6:G6"/>
    <mergeCell ref="B7:G7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Juan Camilo Aristizabal</cp:lastModifiedBy>
  <cp:lastPrinted>2021-02-03T22:53:14Z</cp:lastPrinted>
  <dcterms:created xsi:type="dcterms:W3CDTF">2021-01-04T21:43:10Z</dcterms:created>
  <dcterms:modified xsi:type="dcterms:W3CDTF">2021-02-03T22:53:37Z</dcterms:modified>
</cp:coreProperties>
</file>