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DNA CONTRATACION\2019\SOLICITUD PUBLICA DE OFERTAS\OBRA BELALCAZAR\"/>
    </mc:Choice>
  </mc:AlternateContent>
  <workbookProtection workbookAlgorithmName="SHA-512" workbookHashValue="WWQmFczAvGKOa3R28/r3QE/PuMDyU7gDYqxvk55bskv0x1+Oq9QKOqjq5w2l0oywsHSRaDsFS4SnGUuYq1oDMw==" workbookSaltValue="CYvsL8mOZ90DlTd7fN7m8Q==" workbookSpinCount="100000" lockStructure="1"/>
  <bookViews>
    <workbookView xWindow="0" yWindow="0" windowWidth="24000" windowHeight="9735"/>
  </bookViews>
  <sheets>
    <sheet name="Estudio de Conveniencia" sheetId="1" r:id="rId1"/>
    <sheet name="Hoja4" sheetId="5" state="hidden" r:id="rId2"/>
    <sheet name="Hoja1" sheetId="4" state="hidden" r:id="rId3"/>
    <sheet name="Hoja2" sheetId="2" state="hidden" r:id="rId4"/>
    <sheet name="Hoja3" sheetId="3" state="hidden"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0" i="1" l="1"/>
  <c r="L43" i="1" s="1"/>
  <c r="L44" i="1" s="1"/>
  <c r="L85" i="1"/>
  <c r="L88" i="1" s="1"/>
  <c r="L89" i="1" s="1"/>
  <c r="L42" i="1" l="1"/>
  <c r="L41" i="1"/>
  <c r="L86" i="1"/>
  <c r="L87" i="1"/>
  <c r="L45" i="1" l="1"/>
  <c r="L90" i="1"/>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L25" i="3" l="1"/>
  <c r="L24" i="3"/>
  <c r="L23" i="3"/>
  <c r="L26" i="3" s="1"/>
  <c r="M26" i="3" s="1"/>
  <c r="M17" i="3"/>
  <c r="L18" i="3" s="1"/>
  <c r="L17" i="3"/>
  <c r="N15" i="3"/>
  <c r="K14" i="3" l="1"/>
  <c r="J14" i="3" s="1"/>
  <c r="K15" i="3"/>
  <c r="J15" i="3" s="1"/>
  <c r="K17" i="3"/>
  <c r="K18" i="3"/>
  <c r="K16" i="3"/>
  <c r="J16" i="3" s="1"/>
  <c r="J17" i="3" l="1"/>
</calcChain>
</file>

<file path=xl/sharedStrings.xml><?xml version="1.0" encoding="utf-8"?>
<sst xmlns="http://schemas.openxmlformats.org/spreadsheetml/2006/main" count="627" uniqueCount="370">
  <si>
    <t>Item</t>
  </si>
  <si>
    <t>Obligación Aplica</t>
  </si>
  <si>
    <t>Asumir por su cuenta y riesgo todos los gastos en el desarrollo del contrato.</t>
  </si>
  <si>
    <t>Presentar el pago de aportes a la seguridad social cada mes al supervisor y/o interventor del contrato con el fin de autorizar el pago correspondiente.</t>
  </si>
  <si>
    <t>En caso de tener trabajadores a cargo deberá suministrar los elementos de protección requeridos para el desarrollo de su función y asegurarse de que los usen.</t>
  </si>
  <si>
    <t>El proveedor debe estar dispuesto a atender los requerimientos de los centros de costos en fechas previamente establecidas con el supervisor y/o interventor.</t>
  </si>
  <si>
    <t>En el evento que algún o algunos de los elementos sea rechazado por el supervisor y/o interventor del contrato, dichos productos deberán ser retirados por cuenta y riesgos del contratista a la mayor brevedad posible. (o en el tiempo indicado en la invitación) El contratista deberá corregir cualquier problema que se presente, respondiendo por partes dañadas, por su cuenta y riesgo durante la garantía.</t>
  </si>
  <si>
    <t>Informar oportunamente al supervisor y/o interventor del contrato, los inconvenientes en la entrega de los bienes objeto de suministro y proponer soluciones para garantizar la prestación del servicio.</t>
  </si>
  <si>
    <t>Las demás obligaciones a su cargo que se deriven de la naturaleza del contrato y de las exigencias legales.</t>
  </si>
  <si>
    <t>El contratista deberá concertar con el supervisor y/o interventor un cronograma de actividades o plan de entregas de acuerdo al objeto del contrato y las necesidades de la Empocaldas S.A. E.S.P..</t>
  </si>
  <si>
    <t>Sin perjuicio de la autonomía técnica y administrativa, atender instrucciones y lineamientos que durante el desarrollo del contrato se le impartan por parte de la Empocaldas S.A. E.S.P. (Supervisor y/o interventor). Como presentar los informes que se exija.</t>
  </si>
  <si>
    <t>Responder por los daños que ocasione en desarrollo del contrato a la Empocaldas S.A. E.S.P. y a terceros afectados.</t>
  </si>
  <si>
    <t>Cumplir con todas las especificaciones y requerimientos del Estudio de Necesidad Conveniencia y Oportunidad y aspectos contemplados en la solicitud de oferta.</t>
  </si>
  <si>
    <t>Cumplir con el protocolo de seguridad que se establezca para el ingreso a Empocaldas S.A. E.S.P. y los frentes de trabajo de la misma, y la seguridad de los datos que se procesen, verificando que no existan fugas ni indebido uso de la información.</t>
  </si>
  <si>
    <t>Contar con un formato de pedido sistematizado por área que permita atender solicitudes valoradas para cada uno de los centros de costo. (Centro de costos en unidades y en pesos, consumo en unidades y valor, facturación total y detallada por cada centro de costos, trazabilidad de tubería, por medio físico y magnético)</t>
  </si>
  <si>
    <t>Presentar al supervisor del contrato de Empocaldas S.A. E.S.P., un plan de manejo ambiental, en caso de generarse algún residuo sólido, líquido o gaseoso con ocasión de la ejecución del contrato, donde describa los residuos que generará y el aprovechamiento o la disposición final de los mismos.</t>
  </si>
  <si>
    <t>Garantizar el cumplimiento de los requisitos de calidad de la norma ISO 9001 determinados por el Empocaldas S.A. E.S.P.. (Para los eventos de ejecutar trabajos en las plantas que pueda afectar la calidad del agua o del proceso de tratamiento, deberá contar con autorización por parte del Adminsitrdor de la seccional).</t>
  </si>
  <si>
    <t>Sí aplica</t>
  </si>
  <si>
    <t>No aplica</t>
  </si>
  <si>
    <t>Está a cargo del contratista el riesgo país, entendido como el cambio de las políticas en el país de origen.</t>
  </si>
  <si>
    <t>La forma de mitigarlos será con la constitución de las garantías respectivas, calidad, cumplimiento y responsabilidad civil extracontractual.</t>
  </si>
  <si>
    <t>Está a cargo de contratista, el incremento de precios de los elementos relativos a la materia prima para producir el bien a adquirir a nivel nacional e internacional.</t>
  </si>
  <si>
    <t>Está a cargo del contratista el riesgo comercial, entendido como los eventos desfavorables relacionados con el valor y pago del contrato, causados por variaciones en las condiciones del mercado, aumento en los factores de producción, en el valor de los insumos o de los fletes</t>
  </si>
  <si>
    <t>Esta a cargo del contratista el Incumplimiento de las obligaciones contractuales establecidas, como calidad del elemento suministrado. Fuga de información confidencial y privilegiada de la entidad. Pérdida de los elementos a suministrar.</t>
  </si>
  <si>
    <t>Está a cargo del contratista el riesgo operativo, entendido como los eventos relacionados con los procesos de producción, transporte y entrega del producto, tales como: Falta de disponibilidad de Materia Prima, insuficiente capacidad de producción, retrasos en el tiempo de entrega, incumplimiento en los protocolos de la Empocaldas S.A. E.S.P. para la entrega de producto, entrega de producto no conforme, pérdida, destrucción o deterioro antes de efectuar la recepción en la Empocaldas S.A. E.S.P..</t>
  </si>
  <si>
    <t>Suministros</t>
  </si>
  <si>
    <t>Obra</t>
  </si>
  <si>
    <t>Prestación de Servicio</t>
  </si>
  <si>
    <t>Interventoría</t>
  </si>
  <si>
    <t>Compra Venta</t>
  </si>
  <si>
    <t>Orden de compra</t>
  </si>
  <si>
    <t xml:space="preserve">Contrato Inter-Administrativo </t>
  </si>
  <si>
    <t xml:space="preserve">Otro </t>
  </si>
  <si>
    <t xml:space="preserve">Cual: </t>
  </si>
  <si>
    <t xml:space="preserve">Convenio Inter-Administrativo </t>
  </si>
  <si>
    <t>Arrendamiento</t>
  </si>
  <si>
    <t>Rubro</t>
  </si>
  <si>
    <t>Descrp</t>
  </si>
  <si>
    <t>Cuenta</t>
  </si>
  <si>
    <t>Tipo</t>
  </si>
  <si>
    <t>Sueldos</t>
  </si>
  <si>
    <t>Funcionamiento</t>
  </si>
  <si>
    <t>X</t>
  </si>
  <si>
    <t>Horas extras y dias festivos - sin diferenciar</t>
  </si>
  <si>
    <t>Prima de antigüedad o incremento de antigüedad (Art. 33 Convención)</t>
  </si>
  <si>
    <t>Prima de navidad</t>
  </si>
  <si>
    <t>Prima de Servicios</t>
  </si>
  <si>
    <t>Prima de vacaciones</t>
  </si>
  <si>
    <t>Auxilio de transporte</t>
  </si>
  <si>
    <t>Indemnización por vacaciones</t>
  </si>
  <si>
    <t>Auxilio de Transporte x Km y enfermedad</t>
  </si>
  <si>
    <t>Auxilio Educacional Trabajadores (Art. 21 Convención)</t>
  </si>
  <si>
    <t>Auxilio Servicios Médicos (Art. 25 Convención)</t>
  </si>
  <si>
    <t>Auxilio Defunción Familiares Trabajador (Art. 26 Convención)</t>
  </si>
  <si>
    <t>Auxilio de Maternidad (Art. 27 Convención)</t>
  </si>
  <si>
    <t>Bonificación x Recreación Servidores Públicos</t>
  </si>
  <si>
    <t>Bonificación Empleados Públicos</t>
  </si>
  <si>
    <t>Honorarios Profesionales</t>
  </si>
  <si>
    <t>Personal Supernumerario</t>
  </si>
  <si>
    <t>Remuneración de aprendices</t>
  </si>
  <si>
    <t>Cajas de prevision social</t>
  </si>
  <si>
    <t>Servicio nacional de aprendizaje -SENA-</t>
  </si>
  <si>
    <t>Instituto Colombiano de bienestar familiar - ICBF -</t>
  </si>
  <si>
    <t>Administradoras riesgos profesionales</t>
  </si>
  <si>
    <t>Fondos de cesantías</t>
  </si>
  <si>
    <t>Fondos de pensiones</t>
  </si>
  <si>
    <t>Empresas promotoras de salud</t>
  </si>
  <si>
    <t>Materiales y Suministros (Papelería, útiles de oficina)</t>
  </si>
  <si>
    <t>Compra de equipos, enseres y Equipos de Oficina</t>
  </si>
  <si>
    <t>Dotación al Personal (Art. 15 Convención)</t>
  </si>
  <si>
    <t>Elementos de Aseo y Cafetería (Art.16 Convención)</t>
  </si>
  <si>
    <t>Elementos de seguridad y Protección (Art. 10 paragrafo 5 Convención)</t>
  </si>
  <si>
    <t>Capacitación</t>
  </si>
  <si>
    <t>Viáticos y Gastos de Viaje</t>
  </si>
  <si>
    <t>Comunicación y Transporte (Telecomunicaciones)</t>
  </si>
  <si>
    <t>Servicios Públicos (energía, acueducto y gas)</t>
  </si>
  <si>
    <t>Seguros</t>
  </si>
  <si>
    <t>Publicidad</t>
  </si>
  <si>
    <t>Impresos, Publicaciones y Suscripciones</t>
  </si>
  <si>
    <t>Mantenimiento (muebles, vehículos, instalaciones)</t>
  </si>
  <si>
    <t>Vigilancia</t>
  </si>
  <si>
    <t>Aseo</t>
  </si>
  <si>
    <t>Arrendamientos (inmuebles, maquinaria y equipo y otros)</t>
  </si>
  <si>
    <t>Comisiones, intereses y demás gastos bancarios y fiduciarios</t>
  </si>
  <si>
    <t>Sistematización</t>
  </si>
  <si>
    <t>Bienestar Social</t>
  </si>
  <si>
    <t>Préstamo por Calamidad Domestica (Art. 18 Convención)</t>
  </si>
  <si>
    <t>Fondo Rotatorio de Vivienda (Art. 19 Convención)</t>
  </si>
  <si>
    <t>Tiquetes aéreos</t>
  </si>
  <si>
    <t>Gastos oficiales, Imprevistos y Otros</t>
  </si>
  <si>
    <t>Gastos Notariales, Judiciales y Otros</t>
  </si>
  <si>
    <t>Impuestos, Multas, Sanciones e Intereses</t>
  </si>
  <si>
    <t>Contribuciones de Ley (CRA y Superintendencia SSP)</t>
  </si>
  <si>
    <t>Cuota de auditaje- Contraloría Departamental</t>
  </si>
  <si>
    <t>Sentencias, Conciliaciones y Demandas</t>
  </si>
  <si>
    <t>Cuotas Partes Pensionales (en reclamación)</t>
  </si>
  <si>
    <t>Dividendos</t>
  </si>
  <si>
    <t>Compra de Medidores</t>
  </si>
  <si>
    <t>Operación</t>
  </si>
  <si>
    <t>Cambio de Medidores y Conexos</t>
  </si>
  <si>
    <t>Sustancias Químicas y Reactivos</t>
  </si>
  <si>
    <t>Muestreo y Caracterización Aguas</t>
  </si>
  <si>
    <t>Calidad del Vertimiento y Concesiones de Agua</t>
  </si>
  <si>
    <t>Servicio de Recaudo</t>
  </si>
  <si>
    <t>Proceso de Lecturas, Cortes, Reconexiones e Instalación</t>
  </si>
  <si>
    <t>Control de Fraudes</t>
  </si>
  <si>
    <t>Impresión Facturación</t>
  </si>
  <si>
    <t>Servidumbre e Indemnización por daños acueducto y alcantarillado</t>
  </si>
  <si>
    <t>Transporte de Personal a plantas y otros</t>
  </si>
  <si>
    <t>Combustibles y Lubricantes (Plantas de bombeo y vehículos)</t>
  </si>
  <si>
    <t>Atención a Emergencias</t>
  </si>
  <si>
    <t>Peritazgos</t>
  </si>
  <si>
    <t>Avalúos</t>
  </si>
  <si>
    <t>Cultura del agua</t>
  </si>
  <si>
    <t>Acueductos, Redes, Plantas y Bocatomas</t>
  </si>
  <si>
    <t>Inversión</t>
  </si>
  <si>
    <t>Vigencias Expiradas</t>
  </si>
  <si>
    <t>Compra de terrenos</t>
  </si>
  <si>
    <t>Rehabilitación Infraestructura Plantas, Redes y Bocatomas</t>
  </si>
  <si>
    <t>Manejo de Presiones y Perdidas Técnicas</t>
  </si>
  <si>
    <t>Programas de Reforestación y Tratamiento de Microcuencas</t>
  </si>
  <si>
    <t>obras de infraestructura - vigencias futuras</t>
  </si>
  <si>
    <t>Adquisición y Mantenimiento de Programas de Software</t>
  </si>
  <si>
    <t>Adquisición y Mantenimiento Hardware - equipos y Redes</t>
  </si>
  <si>
    <t>Adquisición y Mantenimiento Maquinaria y Equipos</t>
  </si>
  <si>
    <t>Equipo de Laboratorio, Inscripción PICCAP, Calibración y Cristal</t>
  </si>
  <si>
    <t>Vehículos</t>
  </si>
  <si>
    <t>Diseños, Planos e Interventorías</t>
  </si>
  <si>
    <t>Estudios de Pre - inversión</t>
  </si>
  <si>
    <t>Amortizacion deuda Pública Interna</t>
  </si>
  <si>
    <t>Deuda</t>
  </si>
  <si>
    <t>Intereses, Comisiones, y Gastos Deuda</t>
  </si>
  <si>
    <t>CODIGO</t>
  </si>
  <si>
    <t>DESRIPCION</t>
  </si>
  <si>
    <t>MANIZALES GERENCIA</t>
  </si>
  <si>
    <t>MANZIALES SECRETARIA GENERAL</t>
  </si>
  <si>
    <t>MANIZALES SUBGERENCIA DE PROYECTOS</t>
  </si>
  <si>
    <t>MANIZALES PERSONAL</t>
  </si>
  <si>
    <t>MANIZALES SALUD OCUPACIONAL</t>
  </si>
  <si>
    <t>MANIZALES SISTEMAS</t>
  </si>
  <si>
    <t>MANIZALES SUMINISTROS</t>
  </si>
  <si>
    <t>MANIZALES CONTABILIDAD</t>
  </si>
  <si>
    <t>MANIZALES TESORERIA</t>
  </si>
  <si>
    <t>MANIZALES COSTOS</t>
  </si>
  <si>
    <t>MANIZALES PRESUPUESTO</t>
  </si>
  <si>
    <t>MANIZALES COMERCIAL</t>
  </si>
  <si>
    <t>MANIZALES APOYO COMERCIAL</t>
  </si>
  <si>
    <t>MANIZALES FACTURACION</t>
  </si>
  <si>
    <t>MANIZALES PQR</t>
  </si>
  <si>
    <t>MANIZALES OPERACION Y MANTENIMIENTO</t>
  </si>
  <si>
    <t>MANIZALES PLANEACION</t>
  </si>
  <si>
    <t>MANIZALES REVISORIA FISCAL</t>
  </si>
  <si>
    <t>MANIZALES CONTROL INTERNO</t>
  </si>
  <si>
    <t>MANIZALES GASTOS COMPARTIDOS</t>
  </si>
  <si>
    <t>MANIZALES COSTOS COMPARTIDOS</t>
  </si>
  <si>
    <t>MANIZALES ADMINISTRATIVO Y LOGISTICO</t>
  </si>
  <si>
    <t>MANIZALES GESTION CALIDAD</t>
  </si>
  <si>
    <t>AGUADAS</t>
  </si>
  <si>
    <t>AGUADAS PLANTA</t>
  </si>
  <si>
    <t>AGUADAS OTROS PROCESOS OPERATIVOS</t>
  </si>
  <si>
    <t>AGUADAS GASTOS COMPARTIDOS</t>
  </si>
  <si>
    <t>AGUADAS COSTOS COMPARTIDOS</t>
  </si>
  <si>
    <t>ANSERMA</t>
  </si>
  <si>
    <t>ANSERMA PLANTA CONVENCIONAL</t>
  </si>
  <si>
    <t>ANSERMA PLANTA FIME</t>
  </si>
  <si>
    <t>ANSERMA BOMBEO TABLA ROJA</t>
  </si>
  <si>
    <t>ANSERMA BOMBEO CAUYA</t>
  </si>
  <si>
    <t>ANSERMA BOMBEO SAN ISIDRO</t>
  </si>
  <si>
    <t>ANSERMA OTROS PROCESOS OPERATIVOS</t>
  </si>
  <si>
    <t>ANSERMA GASTOS COMPARTIDOS</t>
  </si>
  <si>
    <t>ANSERMA COSTOS COMPARTIDOS</t>
  </si>
  <si>
    <t>ARMA</t>
  </si>
  <si>
    <t>ARMA OTROS PROCESOS OPERATIVOS</t>
  </si>
  <si>
    <t>ARMA GASTOS COMPARTIDOS</t>
  </si>
  <si>
    <t>ARMA COSTOS COMPARTIDOS</t>
  </si>
  <si>
    <t>ARAUCA</t>
  </si>
  <si>
    <t>ARAUCA PLANTA</t>
  </si>
  <si>
    <t>ARAUCA OTROS PROCESOS OPERATIVOS</t>
  </si>
  <si>
    <t>ARAUCA GASTOS COMPARTIDOS</t>
  </si>
  <si>
    <t>ARAUCA COSTOS COMPARTIDOS</t>
  </si>
  <si>
    <t>BELALCAZAR</t>
  </si>
  <si>
    <t>BELALCAZAR BOMBEO SANJON-HONDO</t>
  </si>
  <si>
    <t>BELALCAZAR BOMBEO LA LAGUNA</t>
  </si>
  <si>
    <t>BELALCAZAR PLANTA</t>
  </si>
  <si>
    <t>BELALCAZAR OTROS PROCESOS OPERATIVOS</t>
  </si>
  <si>
    <t>BELALCAZAR GASTOS COMPARTIDOS</t>
  </si>
  <si>
    <t>BELALCAZAR COSTOS COMPARTIDOS</t>
  </si>
  <si>
    <t>CHINCHINA</t>
  </si>
  <si>
    <t>CHINCHINA PLANTA CAMPO ALEGRE</t>
  </si>
  <si>
    <t>CHINCHINA PLANTA CUERVOS</t>
  </si>
  <si>
    <t>CHINCHINA OTROS PROCESOS OPERATIVOS</t>
  </si>
  <si>
    <t>CHINCHINA GASTOS COMPARTIDOS</t>
  </si>
  <si>
    <t>CHINCHINA COSTOS COMPARTIDOS</t>
  </si>
  <si>
    <t>FILADELFIA</t>
  </si>
  <si>
    <t>FILADELFIA BOMBEO LA BUSACA</t>
  </si>
  <si>
    <t>FILADELFIA PLANTA</t>
  </si>
  <si>
    <t>FILADELFIA OTROS PROCESOS OPERATIVOS</t>
  </si>
  <si>
    <t>FILADELFIA GASTOS COMPARTIDOS</t>
  </si>
  <si>
    <t>FILADELFIA COSTOS COMPARTIDOS</t>
  </si>
  <si>
    <t>GUARINOCITO</t>
  </si>
  <si>
    <t>GUARINOCITO PLANTA AGUAS RESIDUALES-BOMBEO</t>
  </si>
  <si>
    <t>GUARINOCITO OTROS PROCESOS OPERATIVOS</t>
  </si>
  <si>
    <t>GUARINOCITO GASTOS COMPARTIDOS</t>
  </si>
  <si>
    <t>GUARINOCITO COSTOS COMPARTIDOS</t>
  </si>
  <si>
    <t>K-41</t>
  </si>
  <si>
    <t>K-41 OTROS PROCESOS OPERATIVOS</t>
  </si>
  <si>
    <t>K-41 GASTOS COMPARTIDOS</t>
  </si>
  <si>
    <t>K-41 COSTOS COMPARTIDOS</t>
  </si>
  <si>
    <t>LA DORADA</t>
  </si>
  <si>
    <t>LA DORADA PLANTA CENTRO</t>
  </si>
  <si>
    <t>LA DORADA PLANTA LLANO</t>
  </si>
  <si>
    <t>LA DORADA BOMBEO(LA BARCAZA)</t>
  </si>
  <si>
    <t>LA DORADA OTROS PROCESOS OPERATIVOS</t>
  </si>
  <si>
    <t>LA DORADA GASTOS COMPARTIDOS</t>
  </si>
  <si>
    <t>LA DORADA COSTOS COMPARTIDOS</t>
  </si>
  <si>
    <t>MANZANARES</t>
  </si>
  <si>
    <t>MANZANARES PLANTA</t>
  </si>
  <si>
    <t>MANZANARES OTROS PROCESOS OPERATIVOS</t>
  </si>
  <si>
    <t>MANZANARES GASTOS COMPARTIDOS</t>
  </si>
  <si>
    <t>MANZANARES COSTOS COMPARTIDOS</t>
  </si>
  <si>
    <t>MARMATO</t>
  </si>
  <si>
    <t>MARMATO PLANTA</t>
  </si>
  <si>
    <t>MARMATO OTROS PROCESOS OPERATIVOS</t>
  </si>
  <si>
    <t>MARMATO GASTOS COMPARTIDOS</t>
  </si>
  <si>
    <t>MARMATO COSTOS COMPARTIDOS</t>
  </si>
  <si>
    <t>MITSUBICHI OVM194</t>
  </si>
  <si>
    <t>VACTOR OUD 152</t>
  </si>
  <si>
    <t>CAMARA DE VIDEO VIK 484</t>
  </si>
  <si>
    <t>MARQUETALIA</t>
  </si>
  <si>
    <t>MARQUETALIA PLANTA</t>
  </si>
  <si>
    <t>MARQUETALIA OTROS PROCESOS OPERATIVOS</t>
  </si>
  <si>
    <t>MARQUETALIA GASTOS COMPARTIDOS</t>
  </si>
  <si>
    <t>MARQUETALIA COSTOS COMPARTIDOS</t>
  </si>
  <si>
    <t>MARULANDA</t>
  </si>
  <si>
    <t>MARULANDA PLANTA</t>
  </si>
  <si>
    <t>MARULANDA OTROS PROCESOS OPERATIVOS</t>
  </si>
  <si>
    <t>MARULANDA GASTOS COMPARTIDOS</t>
  </si>
  <si>
    <t>MARULANDA COSTOS COMPARTIDOS</t>
  </si>
  <si>
    <t>NEIRA</t>
  </si>
  <si>
    <t>NEIRA PLANTA</t>
  </si>
  <si>
    <t>NEIRA OTROS PROCESOS OPERATIVOS</t>
  </si>
  <si>
    <t>NEIRA GASTOS COMPARTIDOS</t>
  </si>
  <si>
    <t>NEIRA COSTOS COMPARTIDOS</t>
  </si>
  <si>
    <t>PALESTINA</t>
  </si>
  <si>
    <t>PALESTINA BOMBEO LAS CAROLAS</t>
  </si>
  <si>
    <t>PALESTINA BOMBEO LA FLORIDA</t>
  </si>
  <si>
    <t>PALESTINA OTROS PROCESOS OPERATIVOS</t>
  </si>
  <si>
    <t>PALESTINA GASTOS COMPARTIDOS</t>
  </si>
  <si>
    <t>PALESTINA COSTOS COMPARTIDOS</t>
  </si>
  <si>
    <t>RIOSUCIO</t>
  </si>
  <si>
    <t>RIOSUCIO PLANTA</t>
  </si>
  <si>
    <t>RIOSUCIO OTROS PROCESOS OPERATIVOS</t>
  </si>
  <si>
    <t>RIOSUCIO GASTOS COMPARTIDOS</t>
  </si>
  <si>
    <t>RIOSUCIO COSTOS COMPARTIDOS</t>
  </si>
  <si>
    <t>RISARALDA</t>
  </si>
  <si>
    <t>RISARALDA BOMBEO CHAVARQUIA</t>
  </si>
  <si>
    <t>RISARALDA BOMBEO LA BODEGA</t>
  </si>
  <si>
    <t>RISARALDA PLANTA</t>
  </si>
  <si>
    <t>RISARALDA OTROS PROCESOS OPERATIVOS</t>
  </si>
  <si>
    <t>RISARALDA GASTOS COMPARTIDOS</t>
  </si>
  <si>
    <t>RISARALDA COSTOS COMPARTIDOS</t>
  </si>
  <si>
    <t>SALAMINA</t>
  </si>
  <si>
    <t>SALAMINA PLANTA</t>
  </si>
  <si>
    <t>SALAMINA OTROS PROCESOS OPERATIVOS</t>
  </si>
  <si>
    <t>SALAMINA GASTOS COMPARTIDOS</t>
  </si>
  <si>
    <t>SALAMINA COSTOS COMPARTIDOS</t>
  </si>
  <si>
    <t>SAMANA</t>
  </si>
  <si>
    <t>SAMANA PLANTA</t>
  </si>
  <si>
    <t>SAMANA OTROS PROCESOS OPERATIVOS</t>
  </si>
  <si>
    <t>SAMANA GASTOS COMPARTIDOS</t>
  </si>
  <si>
    <t>SAMANA COSTOS COMPARTIDOS</t>
  </si>
  <si>
    <t>SAN JOSE</t>
  </si>
  <si>
    <t>SAN JOSE BOMBEO BUENA VISTA</t>
  </si>
  <si>
    <t>SAN JOSE PLANTA</t>
  </si>
  <si>
    <t>SAN JOSE OTROS PROCESOS OPERATIVOS</t>
  </si>
  <si>
    <t>SAN JOSE GASTOS COMPARTIDOS</t>
  </si>
  <si>
    <t>SAN JOSE COSTOS COMPARTIDOS</t>
  </si>
  <si>
    <t>SUPIA</t>
  </si>
  <si>
    <t>SUPIA PLANTA</t>
  </si>
  <si>
    <t>SUPIA OTROS PROCESOS OPERATIVOS</t>
  </si>
  <si>
    <t>SUPIA GASTOS COMPARTIDOS</t>
  </si>
  <si>
    <t>SUPIA COSTOS COMPARTIDOS</t>
  </si>
  <si>
    <t>VICTORIA</t>
  </si>
  <si>
    <t>VICTORIA PLANTA</t>
  </si>
  <si>
    <t>VICTORIA PLANTA AGUAS RESIDUALES</t>
  </si>
  <si>
    <t>VICTORIA OTROS PROCESOS OPERATIVOS</t>
  </si>
  <si>
    <t>VICTORIA GASTOS COMPARTIDOS</t>
  </si>
  <si>
    <t>VICTORIA COSTOS COMPARTIDOS</t>
  </si>
  <si>
    <t>VITERBO</t>
  </si>
  <si>
    <t>VITERBO PLANTA</t>
  </si>
  <si>
    <t>VITERBO OTROS PROCESOS OPERATIVOS</t>
  </si>
  <si>
    <t>VITERBO GASTOS COMPARTIDOS</t>
  </si>
  <si>
    <t>VITERBO COSTOS COMPARTIDOS</t>
  </si>
  <si>
    <t>Centro de costos</t>
  </si>
  <si>
    <t>ml</t>
  </si>
  <si>
    <t>un</t>
  </si>
  <si>
    <t>ITEM</t>
  </si>
  <si>
    <t>DESCRIPCION</t>
  </si>
  <si>
    <t>VALOR TOTAL</t>
  </si>
  <si>
    <t>VALOR UNITARIO</t>
  </si>
  <si>
    <t>CANTIDAD</t>
  </si>
  <si>
    <t>UNIDAD</t>
  </si>
  <si>
    <t>UN</t>
  </si>
  <si>
    <t>PRELIMINARES</t>
  </si>
  <si>
    <t>Localización y replanteo (incluye plano record)</t>
  </si>
  <si>
    <t>Cerramiento con tela verde y soportes de guadua cada 2 metros</t>
  </si>
  <si>
    <t>Suministro, Transporte e Instalación Señal Preventiva, Reglamentaria e Informativa</t>
  </si>
  <si>
    <t>MOVIMIENTO DE TIERRAS</t>
  </si>
  <si>
    <t>Excavación en Zanja/Cielo Abierto - Material Común - 0.0 a 2.0 m</t>
  </si>
  <si>
    <t>Excavación en Zanja/Cielo Abierto - Conglomerado - 0.0 a 2.0 m</t>
  </si>
  <si>
    <t>Suministro, Transporte e Instalación Sustitución en Arena Limpia</t>
  </si>
  <si>
    <t>Relleno en Material Seleccionado Proveniente de la Excavación Compactado</t>
  </si>
  <si>
    <t>Suministro, Transporte e Instalación de Relleno Compactado con Material de Prestamo</t>
  </si>
  <si>
    <t>Retiro y disposicion de escombros y sobrantes en sitio</t>
  </si>
  <si>
    <t>Retiro y disposicion de escombros y sobrantes en vehiculo automotor</t>
  </si>
  <si>
    <t>m3</t>
  </si>
  <si>
    <t>PAVIMENTOS Y CAPAS GRANULARES</t>
  </si>
  <si>
    <t>Corte con disco abrasivo</t>
  </si>
  <si>
    <t>Demolición de Pavimento en Concreto Asfaltico (incluye retiro)</t>
  </si>
  <si>
    <t>Demolición de Pavimento en Concreto Hidraulico (incluye retiro)</t>
  </si>
  <si>
    <t>Demolición de Anden en Concreto (incluye retiro)</t>
  </si>
  <si>
    <t>Suministro, Transporte e Instalación Sub Base Granular Material Seleccionado. Incluye Suministro, transporte, colocación y compactación segun Norma Invias y estudios de suelos.</t>
  </si>
  <si>
    <t>Suministro, Transporte e Instalación de Malla electrosoldada de 4 mm</t>
  </si>
  <si>
    <t>Suministro, Transporte e Instalación de Pavimento en Concreto MR 42 hecho en obra</t>
  </si>
  <si>
    <t>m2</t>
  </si>
  <si>
    <t>m</t>
  </si>
  <si>
    <t>kg</t>
  </si>
  <si>
    <t>INSTALACIÓN TUBERÍA Y ACCESORIOS</t>
  </si>
  <si>
    <t>Transporte e Instalación de Tubería de Polietileno de 110 mm para Acueducto. Incluye la instalación de reducciones, tes y demás accesorios.</t>
  </si>
  <si>
    <t>Transporte e Instalación de Portaflanches para tuberia de polietileno de 110 mm termofusion.</t>
  </si>
  <si>
    <t>Instalacion de acometidas de ½" desde el tubo madre hasta el medidor.</t>
  </si>
  <si>
    <t>Transporte e Instalación de Válvula HD de 4"</t>
  </si>
  <si>
    <t>Transporte e Instalación de Ventosa. Incluye accesorios.</t>
  </si>
  <si>
    <t>Suministro e instalación de sistema de protección de Válvula - incluye tapa tipo chorote en HD, tubo pvc de 6" Longitud 0,80 m y Losa de 0,50 m * 0,50 m en concreto reforzado</t>
  </si>
  <si>
    <t>Caja para Ventosa en concreto 21 Mpa producido en obra - incluye instalacion de aro y tapa completa en HF D=0.60 m</t>
  </si>
  <si>
    <t>Empalme a tuberia existente</t>
  </si>
  <si>
    <t>Transporte e Instalación Hidrante de 3". Incluye instalación de los accesorios y la valvula.</t>
  </si>
  <si>
    <t>Suministro, Transporte e Instalación de aro-tapa de diámetro 0.60 m en HD con sistema de seguridad</t>
  </si>
  <si>
    <t>Concreto de 21 Mpa para graderías y andenes</t>
  </si>
  <si>
    <t>Suministro, Transporte e Instalación de Acero de Refuerzo de ¼" a 1¼" de 420 Mpa (4200 Kg/cm2)</t>
  </si>
  <si>
    <t>Concreto de 21 Mpa producido en obra para anclajes de tuberia</t>
  </si>
  <si>
    <t>TRABAJO SOCIAL</t>
  </si>
  <si>
    <t>Acompañamiento social durante toda la obra</t>
  </si>
  <si>
    <t>mes</t>
  </si>
  <si>
    <t>COSTO DIRECTO</t>
  </si>
  <si>
    <t>A</t>
  </si>
  <si>
    <t>I</t>
  </si>
  <si>
    <t>U</t>
  </si>
  <si>
    <t>IVA</t>
  </si>
  <si>
    <t>COSTO TOTAL OBRA 1</t>
  </si>
  <si>
    <t>COSTO TOTAL OBRA 2</t>
  </si>
  <si>
    <t>Suministro, transporte e instalacion valla informativa general del proyecto 2 m x 4 m</t>
  </si>
  <si>
    <t>Excavación en Zanja/Cielo Abierto - Material Común - 2.01 a 4.00 m</t>
  </si>
  <si>
    <t xml:space="preserve">Excavación en Zanja/Cielo Abierto - Conglomerado - 2.01 a 4.00 m         </t>
  </si>
  <si>
    <t>Excavación para Cámaras - Material Común - 0.0 a 2.0 m</t>
  </si>
  <si>
    <t>Excavación para Cámaras - Material Común - 2.0 a 4.0 m</t>
  </si>
  <si>
    <t>Suministro, Transporte e Instalación de Pavimento en Concreto Asfaltico. Incluye suministro, transporte e instalación de imprimante</t>
  </si>
  <si>
    <t>INSTALACIÓN TUBERÍA Y CÁMARAS</t>
  </si>
  <si>
    <t>Suministro, Transporte e Instalación Cámara Circular de Inspección/Caída D=1.20 m. en Concreto Clase II. e=0,25m</t>
  </si>
  <si>
    <t>Suministro, Transporte e Instalación Base-Cañuela Cámara Circular Inspeccion D=1.20 m en Concreto Clase II</t>
  </si>
  <si>
    <t>Suministro e instalacion de aro y tapa para pozo de inspeccion en HF - D=0,60 m. Via automotor</t>
  </si>
  <si>
    <t xml:space="preserve">Transporte e Instalación Tubería PVC Corrugada de 250 mm (10") Unión Caucho para Alcantarillado                           </t>
  </si>
  <si>
    <t xml:space="preserve">Transporte e Instalación Tubería PVC Corrugada de 160 mm (6") Unión Caucho para Alcantarillado                           </t>
  </si>
  <si>
    <t>Instalación Sillas ye de 10" x 6"</t>
  </si>
  <si>
    <t>Suministro, Transporte e Instalación Caja de Inspección Emplame Domiciliario Tipo I (0,60X0,60 M) en Concreto Clase II</t>
  </si>
  <si>
    <t>ENTIBADOS</t>
  </si>
  <si>
    <t>Tipo 1: Apuntalamiento en Madera</t>
  </si>
  <si>
    <t>OBRA 1:   OPTIMIZACIÓN RED DE ACUEDUCTO BARRIO LA CRISTALINA - BELALCAZAR</t>
  </si>
  <si>
    <t>OBRA 2:   CONSTRUCCION REDES DE ALCANTARILLADO BARRIO LA CRISTALINA - BELALCAZAR</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</si>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</sst>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22" x14ac:knownFonts="1">
    <font>
      <sz val="8"/>
      <color theme="1"/>
      <name val="Arial"/>
      <family val="2"/>
    </font>
    <font>
      <sz val="8"/>
      <color theme="1"/>
      <name val="Arial"/>
      <family val="2"/>
    </font>
    <font>
      <sz val="9"/>
      <color theme="1"/>
      <name val="Arial"/>
      <family val="2"/>
    </font>
    <font>
      <sz val="10"/>
      <name val="Arial"/>
      <family val="2"/>
    </font>
    <font>
      <sz val="10"/>
      <name val="Arial"/>
      <family val="2"/>
    </font>
    <font>
      <sz val="10"/>
      <color indexed="17"/>
      <name val="Arial"/>
      <family val="2"/>
    </font>
    <font>
      <b/>
      <sz val="10"/>
      <color indexed="53"/>
      <name val="Arial"/>
      <family val="2"/>
    </font>
    <font>
      <b/>
      <sz val="10"/>
      <color indexed="9"/>
      <name val="Arial"/>
      <family val="2"/>
    </font>
    <font>
      <sz val="10"/>
      <color indexed="53"/>
      <name val="Arial"/>
      <family val="2"/>
    </font>
    <font>
      <b/>
      <sz val="11"/>
      <color indexed="62"/>
      <name val="Arial"/>
      <family val="2"/>
    </font>
    <font>
      <b/>
      <sz val="10"/>
      <color indexed="8"/>
      <name val="Arial"/>
      <family val="2"/>
    </font>
    <font>
      <sz val="10"/>
      <color indexed="9"/>
      <name val="Arial"/>
      <family val="2"/>
    </font>
    <font>
      <sz val="10"/>
      <color indexed="8"/>
      <name val="Arial"/>
      <family val="2"/>
    </font>
    <font>
      <sz val="10"/>
      <color indexed="62"/>
      <name val="Arial"/>
      <family val="2"/>
    </font>
    <font>
      <sz val="10"/>
      <color indexed="16"/>
      <name val="Arial"/>
      <family val="2"/>
    </font>
    <font>
      <sz val="10"/>
      <color indexed="60"/>
      <name val="Arial"/>
      <family val="2"/>
    </font>
    <font>
      <b/>
      <sz val="10"/>
      <color indexed="63"/>
      <name val="Arial"/>
      <family val="2"/>
    </font>
    <font>
      <sz val="10"/>
      <color indexed="10"/>
      <name val="Arial"/>
      <family val="2"/>
    </font>
    <font>
      <b/>
      <sz val="13"/>
      <color indexed="62"/>
      <name val="Arial"/>
      <family val="2"/>
    </font>
    <font>
      <b/>
      <sz val="18"/>
      <color indexed="62"/>
      <name val="Cambria"/>
      <family val="2"/>
    </font>
    <font>
      <b/>
      <sz val="8"/>
      <color theme="1"/>
      <name val="Arial"/>
      <family val="2"/>
    </font>
    <font>
      <b/>
      <sz val="9"/>
      <color theme="1"/>
      <name val="Arial"/>
      <family val="2"/>
    </font>
  </fonts>
  <fills count="21">
    <fill>
      <patternFill patternType="none"/>
    </fill>
    <fill>
      <patternFill patternType="gray125"/>
    </fill>
    <fill>
      <patternFill patternType="solid">
        <fgColor theme="2" tint="-9.9978637043366805E-2"/>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164" fontId="1" fillId="0" borderId="0" applyFont="0" applyFill="0" applyBorder="0" applyAlignment="0" applyProtection="0"/>
    <xf numFmtId="0" fontId="3" fillId="0" borderId="0"/>
    <xf numFmtId="0" fontId="5" fillId="3" borderId="0" applyNumberFormat="0" applyBorder="0" applyAlignment="0" applyProtection="0"/>
    <xf numFmtId="0" fontId="6" fillId="4" borderId="10" applyNumberFormat="0" applyAlignment="0" applyProtection="0"/>
    <xf numFmtId="0" fontId="7" fillId="5" borderId="11" applyNumberFormat="0" applyAlignment="0" applyProtection="0"/>
    <xf numFmtId="0" fontId="8" fillId="0" borderId="12"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2" fillId="13" borderId="0" applyNumberFormat="0" applyBorder="0" applyAlignment="0" applyProtection="0"/>
    <xf numFmtId="0" fontId="12" fillId="18" borderId="0" applyNumberFormat="0" applyBorder="0" applyAlignment="0" applyProtection="0"/>
    <xf numFmtId="0" fontId="11" fillId="18" borderId="0" applyNumberFormat="0" applyBorder="0" applyAlignment="0" applyProtection="0"/>
    <xf numFmtId="0" fontId="13" fillId="18" borderId="10" applyNumberFormat="0" applyAlignment="0" applyProtection="0"/>
    <xf numFmtId="0" fontId="14" fillId="19" borderId="0" applyNumberFormat="0" applyBorder="0" applyAlignment="0" applyProtection="0"/>
    <xf numFmtId="0" fontId="15" fillId="20" borderId="0" applyNumberFormat="0" applyBorder="0" applyAlignment="0" applyProtection="0"/>
    <xf numFmtId="0" fontId="4" fillId="13" borderId="13" applyNumberFormat="0" applyFont="0" applyAlignment="0" applyProtection="0"/>
    <xf numFmtId="0" fontId="16" fillId="4" borderId="14" applyNumberFormat="0" applyAlignment="0" applyProtection="0"/>
    <xf numFmtId="0" fontId="17" fillId="0" borderId="0" applyNumberFormat="0" applyFill="0" applyBorder="0" applyAlignment="0" applyProtection="0"/>
    <xf numFmtId="0" fontId="18" fillId="0" borderId="15" applyNumberFormat="0" applyFill="0" applyAlignment="0" applyProtection="0"/>
    <xf numFmtId="0" fontId="9" fillId="0" borderId="16" applyNumberFormat="0" applyFill="0" applyAlignment="0" applyProtection="0"/>
    <xf numFmtId="0" fontId="19" fillId="0" borderId="0" applyNumberFormat="0" applyFill="0" applyBorder="0" applyAlignment="0" applyProtection="0"/>
    <xf numFmtId="0" fontId="10" fillId="0" borderId="17" applyNumberFormat="0" applyFill="0" applyAlignment="0" applyProtection="0"/>
    <xf numFmtId="164" fontId="4" fillId="0" borderId="0" applyFont="0" applyFill="0" applyBorder="0" applyAlignment="0" applyProtection="0"/>
  </cellStyleXfs>
  <cellXfs count="49">
    <xf numFmtId="0" fontId="0" fillId="0" borderId="0" xfId="0"/>
    <xf numFmtId="0" fontId="0" fillId="0" borderId="0" xfId="0" applyAlignment="1">
      <alignment wrapText="1"/>
    </xf>
    <xf numFmtId="164" fontId="0" fillId="0" borderId="0" xfId="1" applyFont="1"/>
    <xf numFmtId="9" fontId="0" fillId="0" borderId="0" xfId="1" applyNumberFormat="1" applyFont="1"/>
    <xf numFmtId="10" fontId="0" fillId="0" borderId="0" xfId="1" applyNumberFormat="1" applyFont="1"/>
    <xf numFmtId="165" fontId="0" fillId="0" borderId="0" xfId="1" applyNumberFormat="1" applyFont="1"/>
    <xf numFmtId="165" fontId="0" fillId="0" borderId="0" xfId="0" applyNumberFormat="1"/>
    <xf numFmtId="164" fontId="0" fillId="0" borderId="0" xfId="0" applyNumberFormat="1"/>
    <xf numFmtId="0" fontId="3" fillId="0" borderId="0" xfId="2"/>
    <xf numFmtId="0" fontId="3" fillId="0" borderId="0" xfId="2" applyAlignment="1">
      <alignment horizontal="left"/>
    </xf>
    <xf numFmtId="1" fontId="3" fillId="0" borderId="0" xfId="45" applyNumberFormat="1" applyFont="1"/>
    <xf numFmtId="0" fontId="0" fillId="0" borderId="0" xfId="0" applyAlignment="1">
      <alignment vertical="center" wrapText="1"/>
    </xf>
    <xf numFmtId="0" fontId="0" fillId="0" borderId="9" xfId="0" applyBorder="1" applyAlignment="1">
      <alignment horizontal="center" vertical="center"/>
    </xf>
    <xf numFmtId="0" fontId="0" fillId="0" borderId="0" xfId="0" applyBorder="1" applyAlignment="1" applyProtection="1">
      <alignment horizontal="left" vertical="top"/>
      <protection locked="0"/>
    </xf>
    <xf numFmtId="0" fontId="0" fillId="0" borderId="9" xfId="0" applyBorder="1" applyAlignment="1" applyProtection="1">
      <alignment horizontal="center" vertical="center"/>
      <protection locked="0"/>
    </xf>
    <xf numFmtId="0" fontId="20" fillId="2" borderId="9" xfId="0" applyFont="1" applyFill="1" applyBorder="1" applyAlignment="1">
      <alignment horizontal="center" vertical="center"/>
    </xf>
    <xf numFmtId="0" fontId="20" fillId="2" borderId="9" xfId="0" applyFont="1" applyFill="1" applyBorder="1" applyAlignment="1" applyProtection="1">
      <alignment horizontal="center" vertical="center"/>
      <protection locked="0"/>
    </xf>
    <xf numFmtId="3" fontId="20" fillId="0" borderId="9" xfId="0" applyNumberFormat="1" applyFont="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3" fontId="21" fillId="0" borderId="9" xfId="0" applyNumberFormat="1" applyFont="1" applyBorder="1" applyAlignment="1" applyProtection="1">
      <alignment horizontal="center" vertical="center"/>
      <protection locked="0"/>
    </xf>
    <xf numFmtId="3" fontId="2" fillId="0" borderId="9" xfId="0" applyNumberFormat="1" applyFont="1" applyBorder="1" applyAlignment="1" applyProtection="1">
      <alignment horizontal="center" vertical="center"/>
      <protection locked="0"/>
    </xf>
    <xf numFmtId="0" fontId="0" fillId="0" borderId="9" xfId="0" applyFont="1" applyBorder="1" applyAlignment="1">
      <alignment horizontal="center" vertical="center"/>
    </xf>
    <xf numFmtId="0" fontId="0" fillId="0" borderId="9" xfId="0" applyFont="1" applyBorder="1" applyAlignment="1" applyProtection="1">
      <alignment horizontal="center" vertical="center"/>
      <protection locked="0"/>
    </xf>
    <xf numFmtId="3" fontId="0" fillId="0" borderId="9" xfId="0" applyNumberFormat="1" applyFont="1" applyBorder="1" applyAlignment="1" applyProtection="1">
      <alignment horizontal="center" vertical="center"/>
      <protection locked="0"/>
    </xf>
    <xf numFmtId="3" fontId="0" fillId="0" borderId="0" xfId="0" applyNumberFormat="1" applyBorder="1" applyAlignment="1" applyProtection="1">
      <alignment horizontal="left" vertical="top"/>
      <protection locked="0"/>
    </xf>
    <xf numFmtId="0" fontId="0" fillId="0" borderId="0" xfId="0" applyBorder="1" applyAlignment="1" applyProtection="1">
      <alignment horizontal="center" vertical="center"/>
      <protection locked="0"/>
    </xf>
    <xf numFmtId="3" fontId="0" fillId="0" borderId="0" xfId="0" applyNumberFormat="1"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0" fillId="0" borderId="9" xfId="0" applyFont="1" applyBorder="1" applyAlignment="1">
      <alignment horizontal="left" vertical="center" wrapText="1"/>
    </xf>
    <xf numFmtId="0" fontId="20" fillId="0" borderId="9" xfId="0" applyFont="1" applyBorder="1" applyAlignment="1">
      <alignment horizontal="left" vertical="center" wrapText="1"/>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18"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0" fillId="0" borderId="9" xfId="0" applyBorder="1" applyAlignment="1">
      <alignment horizontal="left" vertical="center" wrapText="1"/>
    </xf>
  </cellXfs>
  <cellStyles count="46">
    <cellStyle name="Bueno 2" xfId="3"/>
    <cellStyle name="Cálculo 2" xfId="4"/>
    <cellStyle name="Celda de comprobación 2" xfId="5"/>
    <cellStyle name="Celda vinculada 2" xfId="6"/>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2 - 20%" xfId="16"/>
    <cellStyle name="Énfasis2 - 40%" xfId="17"/>
    <cellStyle name="Énfasis2 - 60%" xfId="18"/>
    <cellStyle name="Énfasis2 2" xfId="15"/>
    <cellStyle name="Énfasis3 - 20%" xfId="20"/>
    <cellStyle name="Énfasis3 - 40%" xfId="21"/>
    <cellStyle name="Énfasis3 - 60%" xfId="22"/>
    <cellStyle name="Énfasis3 2" xfId="19"/>
    <cellStyle name="Énfasis4 - 20%" xfId="24"/>
    <cellStyle name="Énfasis4 - 40%" xfId="25"/>
    <cellStyle name="Énfasis4 - 60%" xfId="26"/>
    <cellStyle name="Énfasis4 2" xfId="23"/>
    <cellStyle name="Énfasis5 - 20%" xfId="28"/>
    <cellStyle name="Énfasis5 - 40%" xfId="29"/>
    <cellStyle name="Énfasis5 - 60%" xfId="30"/>
    <cellStyle name="Énfasis5 2" xfId="27"/>
    <cellStyle name="Énfasis6 - 20%" xfId="32"/>
    <cellStyle name="Énfasis6 - 40%" xfId="33"/>
    <cellStyle name="Énfasis6 - 60%" xfId="34"/>
    <cellStyle name="Énfasis6 2" xfId="31"/>
    <cellStyle name="Entrada 2" xfId="35"/>
    <cellStyle name="Incorrecto 2" xfId="36"/>
    <cellStyle name="Millares [0]" xfId="1" builtinId="6"/>
    <cellStyle name="Millares [0] 2" xfId="45"/>
    <cellStyle name="Neutral 2" xfId="37"/>
    <cellStyle name="Normal" xfId="0" builtinId="0"/>
    <cellStyle name="Normal 2" xfId="2"/>
    <cellStyle name="Notas 2" xfId="38"/>
    <cellStyle name="Salida 2" xfId="39"/>
    <cellStyle name="Texto de advertencia 2" xfId="40"/>
    <cellStyle name="Título 2 2" xfId="41"/>
    <cellStyle name="Título 3 2" xfId="42"/>
    <cellStyle name="Título de hoja" xfId="43"/>
    <cellStyle name="Total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showGridLines="0" tabSelected="1" topLeftCell="A31" zoomScale="110" zoomScaleNormal="110" workbookViewId="0">
      <selection activeCell="K43" sqref="K43"/>
    </sheetView>
  </sheetViews>
  <sheetFormatPr baseColWidth="10" defaultColWidth="0" defaultRowHeight="11.25" x14ac:dyDescent="0.2"/>
  <cols>
    <col min="1" max="8" width="8" customWidth="1"/>
    <col min="9" max="9" width="8.5" customWidth="1"/>
    <col min="10" max="10" width="10.5" customWidth="1"/>
    <col min="11" max="12" width="16.83203125" customWidth="1"/>
    <col min="13" max="13" width="5.83203125" customWidth="1"/>
    <col min="14" max="14" width="2.6640625" customWidth="1"/>
    <col min="15" max="25" width="8" hidden="1" customWidth="1"/>
    <col min="26" max="16384" width="12" hidden="1"/>
  </cols>
  <sheetData>
    <row r="1" spans="1:13" ht="12" customHeight="1" x14ac:dyDescent="0.2">
      <c r="D1" s="13"/>
      <c r="E1" s="13"/>
      <c r="F1" s="13"/>
      <c r="G1" s="13"/>
      <c r="H1" s="13"/>
      <c r="I1" s="13"/>
      <c r="J1" s="13"/>
      <c r="K1" s="13"/>
      <c r="L1" s="13"/>
      <c r="M1" s="13"/>
    </row>
    <row r="2" spans="1:13" ht="15.75" customHeight="1" x14ac:dyDescent="0.2">
      <c r="A2" s="42" t="s">
        <v>367</v>
      </c>
      <c r="B2" s="43"/>
      <c r="C2" s="43"/>
      <c r="D2" s="43"/>
      <c r="E2" s="43"/>
      <c r="F2" s="43"/>
      <c r="G2" s="43"/>
      <c r="H2" s="43"/>
      <c r="I2" s="43"/>
      <c r="J2" s="43"/>
      <c r="K2" s="43"/>
      <c r="L2" s="44"/>
      <c r="M2" s="13"/>
    </row>
    <row r="3" spans="1:13" ht="15" customHeight="1" x14ac:dyDescent="0.2">
      <c r="A3" s="15" t="s">
        <v>296</v>
      </c>
      <c r="B3" s="45" t="s">
        <v>297</v>
      </c>
      <c r="C3" s="46"/>
      <c r="D3" s="46"/>
      <c r="E3" s="46"/>
      <c r="F3" s="46"/>
      <c r="G3" s="46"/>
      <c r="H3" s="47"/>
      <c r="I3" s="16" t="s">
        <v>301</v>
      </c>
      <c r="J3" s="16" t="s">
        <v>300</v>
      </c>
      <c r="K3" s="16" t="s">
        <v>299</v>
      </c>
      <c r="L3" s="16" t="s">
        <v>298</v>
      </c>
      <c r="M3" s="13"/>
    </row>
    <row r="4" spans="1:13" ht="12" customHeight="1" x14ac:dyDescent="0.2">
      <c r="A4" s="12">
        <v>1</v>
      </c>
      <c r="B4" s="41" t="s">
        <v>303</v>
      </c>
      <c r="C4" s="41"/>
      <c r="D4" s="41"/>
      <c r="E4" s="41"/>
      <c r="F4" s="41"/>
      <c r="G4" s="41"/>
      <c r="H4" s="41"/>
      <c r="I4" s="14"/>
      <c r="J4" s="14"/>
      <c r="K4" s="18"/>
      <c r="L4" s="17"/>
      <c r="M4" s="13"/>
    </row>
    <row r="5" spans="1:13" ht="12" customHeight="1" x14ac:dyDescent="0.2">
      <c r="A5" s="12">
        <v>2</v>
      </c>
      <c r="B5" s="48" t="s">
        <v>304</v>
      </c>
      <c r="C5" s="48"/>
      <c r="D5" s="48"/>
      <c r="E5" s="48"/>
      <c r="F5" s="48"/>
      <c r="G5" s="48"/>
      <c r="H5" s="48"/>
      <c r="I5" s="14" t="s">
        <v>294</v>
      </c>
      <c r="J5" s="14">
        <v>612</v>
      </c>
      <c r="K5" s="18"/>
      <c r="L5" s="18"/>
      <c r="M5" s="13"/>
    </row>
    <row r="6" spans="1:13" ht="12" customHeight="1" x14ac:dyDescent="0.2">
      <c r="A6" s="12">
        <v>3</v>
      </c>
      <c r="B6" s="48" t="s">
        <v>305</v>
      </c>
      <c r="C6" s="48"/>
      <c r="D6" s="48"/>
      <c r="E6" s="48"/>
      <c r="F6" s="48"/>
      <c r="G6" s="48"/>
      <c r="H6" s="48"/>
      <c r="I6" s="14" t="s">
        <v>294</v>
      </c>
      <c r="J6" s="14">
        <v>1229</v>
      </c>
      <c r="K6" s="18"/>
      <c r="L6" s="18"/>
      <c r="M6" s="13"/>
    </row>
    <row r="7" spans="1:13" ht="27.75" customHeight="1" x14ac:dyDescent="0.2">
      <c r="A7" s="12">
        <v>4</v>
      </c>
      <c r="B7" s="48" t="s">
        <v>306</v>
      </c>
      <c r="C7" s="48"/>
      <c r="D7" s="48"/>
      <c r="E7" s="48"/>
      <c r="F7" s="48"/>
      <c r="G7" s="48"/>
      <c r="H7" s="48"/>
      <c r="I7" s="14" t="s">
        <v>302</v>
      </c>
      <c r="J7" s="14">
        <v>2</v>
      </c>
      <c r="K7" s="18"/>
      <c r="L7" s="18"/>
      <c r="M7" s="13"/>
    </row>
    <row r="8" spans="1:13" ht="12" customHeight="1" x14ac:dyDescent="0.2">
      <c r="A8" s="12">
        <v>5</v>
      </c>
      <c r="B8" s="41" t="s">
        <v>307</v>
      </c>
      <c r="C8" s="41"/>
      <c r="D8" s="41"/>
      <c r="E8" s="41"/>
      <c r="F8" s="41"/>
      <c r="G8" s="41"/>
      <c r="H8" s="41"/>
      <c r="I8" s="14"/>
      <c r="J8" s="14"/>
      <c r="K8" s="18"/>
      <c r="L8" s="17"/>
      <c r="M8" s="13"/>
    </row>
    <row r="9" spans="1:13" ht="12" customHeight="1" x14ac:dyDescent="0.2">
      <c r="A9" s="12">
        <v>6</v>
      </c>
      <c r="B9" s="48" t="s">
        <v>308</v>
      </c>
      <c r="C9" s="48"/>
      <c r="D9" s="48"/>
      <c r="E9" s="48"/>
      <c r="F9" s="48"/>
      <c r="G9" s="48"/>
      <c r="H9" s="48"/>
      <c r="I9" s="14" t="s">
        <v>315</v>
      </c>
      <c r="J9" s="14">
        <v>307</v>
      </c>
      <c r="K9" s="18"/>
      <c r="L9" s="18"/>
      <c r="M9" s="13"/>
    </row>
    <row r="10" spans="1:13" ht="12" customHeight="1" x14ac:dyDescent="0.2">
      <c r="A10" s="12">
        <v>7</v>
      </c>
      <c r="B10" s="48" t="s">
        <v>309</v>
      </c>
      <c r="C10" s="48"/>
      <c r="D10" s="48"/>
      <c r="E10" s="48"/>
      <c r="F10" s="48"/>
      <c r="G10" s="48"/>
      <c r="H10" s="48"/>
      <c r="I10" s="14" t="s">
        <v>315</v>
      </c>
      <c r="J10" s="14">
        <v>77</v>
      </c>
      <c r="K10" s="18"/>
      <c r="L10" s="18"/>
      <c r="M10" s="13"/>
    </row>
    <row r="11" spans="1:13" ht="12" customHeight="1" x14ac:dyDescent="0.2">
      <c r="A11" s="12">
        <v>8</v>
      </c>
      <c r="B11" s="48" t="s">
        <v>310</v>
      </c>
      <c r="C11" s="48"/>
      <c r="D11" s="48"/>
      <c r="E11" s="48"/>
      <c r="F11" s="48"/>
      <c r="G11" s="48"/>
      <c r="H11" s="48"/>
      <c r="I11" s="14" t="s">
        <v>315</v>
      </c>
      <c r="J11" s="14">
        <v>60.42</v>
      </c>
      <c r="K11" s="18"/>
      <c r="L11" s="18"/>
      <c r="M11" s="13"/>
    </row>
    <row r="12" spans="1:13" ht="12" customHeight="1" x14ac:dyDescent="0.2">
      <c r="A12" s="12">
        <v>9</v>
      </c>
      <c r="B12" s="48" t="s">
        <v>311</v>
      </c>
      <c r="C12" s="48"/>
      <c r="D12" s="48"/>
      <c r="E12" s="48"/>
      <c r="F12" s="48"/>
      <c r="G12" s="48"/>
      <c r="H12" s="48"/>
      <c r="I12" s="14" t="s">
        <v>315</v>
      </c>
      <c r="J12" s="14">
        <v>11.8</v>
      </c>
      <c r="K12" s="18"/>
      <c r="L12" s="18"/>
      <c r="M12" s="13"/>
    </row>
    <row r="13" spans="1:13" ht="25.5" customHeight="1" x14ac:dyDescent="0.2">
      <c r="A13" s="12">
        <v>10</v>
      </c>
      <c r="B13" s="48" t="s">
        <v>312</v>
      </c>
      <c r="C13" s="48"/>
      <c r="D13" s="48"/>
      <c r="E13" s="48"/>
      <c r="F13" s="48"/>
      <c r="G13" s="48"/>
      <c r="H13" s="48"/>
      <c r="I13" s="14" t="s">
        <v>315</v>
      </c>
      <c r="J13" s="14">
        <v>11.8</v>
      </c>
      <c r="K13" s="18"/>
      <c r="L13" s="18"/>
      <c r="M13" s="13"/>
    </row>
    <row r="14" spans="1:13" ht="12" customHeight="1" x14ac:dyDescent="0.2">
      <c r="A14" s="12">
        <v>11</v>
      </c>
      <c r="B14" s="48" t="s">
        <v>313</v>
      </c>
      <c r="C14" s="48"/>
      <c r="D14" s="48"/>
      <c r="E14" s="48"/>
      <c r="F14" s="48"/>
      <c r="G14" s="48"/>
      <c r="H14" s="48"/>
      <c r="I14" s="14" t="s">
        <v>315</v>
      </c>
      <c r="J14" s="14">
        <v>4.82</v>
      </c>
      <c r="K14" s="18"/>
      <c r="L14" s="18"/>
      <c r="M14" s="13"/>
    </row>
    <row r="15" spans="1:13" ht="28.5" customHeight="1" x14ac:dyDescent="0.2">
      <c r="A15" s="12">
        <v>12</v>
      </c>
      <c r="B15" s="48" t="s">
        <v>314</v>
      </c>
      <c r="C15" s="48"/>
      <c r="D15" s="48"/>
      <c r="E15" s="48"/>
      <c r="F15" s="48"/>
      <c r="G15" s="48"/>
      <c r="H15" s="48"/>
      <c r="I15" s="14" t="s">
        <v>315</v>
      </c>
      <c r="J15" s="14">
        <v>375</v>
      </c>
      <c r="K15" s="18"/>
      <c r="L15" s="18"/>
      <c r="M15" s="13"/>
    </row>
    <row r="16" spans="1:13" ht="12" customHeight="1" x14ac:dyDescent="0.2">
      <c r="A16" s="12">
        <v>13</v>
      </c>
      <c r="B16" s="41" t="s">
        <v>316</v>
      </c>
      <c r="C16" s="41"/>
      <c r="D16" s="41"/>
      <c r="E16" s="41"/>
      <c r="F16" s="41"/>
      <c r="G16" s="41"/>
      <c r="H16" s="41"/>
      <c r="I16" s="14"/>
      <c r="J16" s="14"/>
      <c r="K16" s="18"/>
      <c r="L16" s="17"/>
      <c r="M16" s="13"/>
    </row>
    <row r="17" spans="1:13" ht="18" customHeight="1" x14ac:dyDescent="0.2">
      <c r="A17" s="12">
        <v>14</v>
      </c>
      <c r="B17" s="48" t="s">
        <v>317</v>
      </c>
      <c r="C17" s="48"/>
      <c r="D17" s="48"/>
      <c r="E17" s="48"/>
      <c r="F17" s="48"/>
      <c r="G17" s="48"/>
      <c r="H17" s="48"/>
      <c r="I17" s="14" t="s">
        <v>294</v>
      </c>
      <c r="J17" s="14">
        <v>1466</v>
      </c>
      <c r="K17" s="18"/>
      <c r="L17" s="18"/>
      <c r="M17" s="13"/>
    </row>
    <row r="18" spans="1:13" ht="18" customHeight="1" x14ac:dyDescent="0.2">
      <c r="A18" s="12">
        <v>15</v>
      </c>
      <c r="B18" s="48" t="s">
        <v>318</v>
      </c>
      <c r="C18" s="48"/>
      <c r="D18" s="48"/>
      <c r="E18" s="48"/>
      <c r="F18" s="48"/>
      <c r="G18" s="48"/>
      <c r="H18" s="48"/>
      <c r="I18" s="14" t="s">
        <v>315</v>
      </c>
      <c r="J18" s="14">
        <v>30.4</v>
      </c>
      <c r="K18" s="18"/>
      <c r="L18" s="18"/>
      <c r="M18" s="13"/>
    </row>
    <row r="19" spans="1:13" ht="18" customHeight="1" x14ac:dyDescent="0.2">
      <c r="A19" s="12">
        <v>16</v>
      </c>
      <c r="B19" s="48" t="s">
        <v>319</v>
      </c>
      <c r="C19" s="48"/>
      <c r="D19" s="48"/>
      <c r="E19" s="48"/>
      <c r="F19" s="48"/>
      <c r="G19" s="48"/>
      <c r="H19" s="48"/>
      <c r="I19" s="14" t="s">
        <v>315</v>
      </c>
      <c r="J19" s="14">
        <v>6.84</v>
      </c>
      <c r="K19" s="18"/>
      <c r="L19" s="18"/>
      <c r="M19" s="13"/>
    </row>
    <row r="20" spans="1:13" ht="18" customHeight="1" x14ac:dyDescent="0.2">
      <c r="A20" s="12">
        <v>17</v>
      </c>
      <c r="B20" s="48" t="s">
        <v>320</v>
      </c>
      <c r="C20" s="48"/>
      <c r="D20" s="48"/>
      <c r="E20" s="48"/>
      <c r="F20" s="48"/>
      <c r="G20" s="48"/>
      <c r="H20" s="48"/>
      <c r="I20" s="14" t="s">
        <v>315</v>
      </c>
      <c r="J20" s="14">
        <v>1.1499999999999999</v>
      </c>
      <c r="K20" s="18"/>
      <c r="L20" s="18"/>
      <c r="M20" s="13"/>
    </row>
    <row r="21" spans="1:13" ht="39.75" customHeight="1" x14ac:dyDescent="0.2">
      <c r="A21" s="12">
        <v>18</v>
      </c>
      <c r="B21" s="48" t="s">
        <v>321</v>
      </c>
      <c r="C21" s="48"/>
      <c r="D21" s="48"/>
      <c r="E21" s="48"/>
      <c r="F21" s="48"/>
      <c r="G21" s="48"/>
      <c r="H21" s="48"/>
      <c r="I21" s="14" t="s">
        <v>315</v>
      </c>
      <c r="J21" s="14">
        <v>265.5</v>
      </c>
      <c r="K21" s="18"/>
      <c r="L21" s="18"/>
      <c r="M21" s="13"/>
    </row>
    <row r="22" spans="1:13" ht="28.5" customHeight="1" x14ac:dyDescent="0.2">
      <c r="A22" s="12">
        <v>19</v>
      </c>
      <c r="B22" s="48" t="s">
        <v>322</v>
      </c>
      <c r="C22" s="48"/>
      <c r="D22" s="48"/>
      <c r="E22" s="48"/>
      <c r="F22" s="48"/>
      <c r="G22" s="48"/>
      <c r="H22" s="48"/>
      <c r="I22" s="14" t="s">
        <v>324</v>
      </c>
      <c r="J22" s="14">
        <v>38</v>
      </c>
      <c r="K22" s="18"/>
      <c r="L22" s="18"/>
      <c r="M22" s="13"/>
    </row>
    <row r="23" spans="1:13" ht="27.75" customHeight="1" x14ac:dyDescent="0.2">
      <c r="A23" s="12">
        <v>20</v>
      </c>
      <c r="B23" s="48" t="s">
        <v>323</v>
      </c>
      <c r="C23" s="48"/>
      <c r="D23" s="48"/>
      <c r="E23" s="48"/>
      <c r="F23" s="48"/>
      <c r="G23" s="48"/>
      <c r="H23" s="48"/>
      <c r="I23" s="14" t="s">
        <v>315</v>
      </c>
      <c r="J23" s="14">
        <v>6.84</v>
      </c>
      <c r="K23" s="18"/>
      <c r="L23" s="18"/>
      <c r="M23" s="13"/>
    </row>
    <row r="24" spans="1:13" ht="12" customHeight="1" x14ac:dyDescent="0.2">
      <c r="A24" s="12">
        <v>21</v>
      </c>
      <c r="B24" s="41" t="s">
        <v>327</v>
      </c>
      <c r="C24" s="41"/>
      <c r="D24" s="41"/>
      <c r="E24" s="41"/>
      <c r="F24" s="41"/>
      <c r="G24" s="41"/>
      <c r="H24" s="41"/>
      <c r="I24" s="14"/>
      <c r="J24" s="14"/>
      <c r="K24" s="18"/>
      <c r="L24" s="17"/>
      <c r="M24" s="13"/>
    </row>
    <row r="25" spans="1:13" ht="36" customHeight="1" x14ac:dyDescent="0.2">
      <c r="A25" s="12">
        <v>22</v>
      </c>
      <c r="B25" s="48" t="s">
        <v>328</v>
      </c>
      <c r="C25" s="48"/>
      <c r="D25" s="48"/>
      <c r="E25" s="48"/>
      <c r="F25" s="48"/>
      <c r="G25" s="48"/>
      <c r="H25" s="48"/>
      <c r="I25" s="14" t="s">
        <v>325</v>
      </c>
      <c r="J25" s="14">
        <v>612</v>
      </c>
      <c r="K25" s="18"/>
      <c r="L25" s="18"/>
      <c r="M25" s="13"/>
    </row>
    <row r="26" spans="1:13" ht="30" customHeight="1" x14ac:dyDescent="0.2">
      <c r="A26" s="12">
        <v>23</v>
      </c>
      <c r="B26" s="48" t="s">
        <v>329</v>
      </c>
      <c r="C26" s="48"/>
      <c r="D26" s="48"/>
      <c r="E26" s="48"/>
      <c r="F26" s="48"/>
      <c r="G26" s="48"/>
      <c r="H26" s="48"/>
      <c r="I26" s="14" t="s">
        <v>295</v>
      </c>
      <c r="J26" s="14">
        <v>10</v>
      </c>
      <c r="K26" s="18"/>
      <c r="L26" s="18"/>
      <c r="M26" s="13"/>
    </row>
    <row r="27" spans="1:13" ht="25.5" customHeight="1" x14ac:dyDescent="0.2">
      <c r="A27" s="12">
        <v>24</v>
      </c>
      <c r="B27" s="48" t="s">
        <v>330</v>
      </c>
      <c r="C27" s="48"/>
      <c r="D27" s="48"/>
      <c r="E27" s="48"/>
      <c r="F27" s="48"/>
      <c r="G27" s="48"/>
      <c r="H27" s="48"/>
      <c r="I27" s="14" t="s">
        <v>295</v>
      </c>
      <c r="J27" s="14">
        <v>40</v>
      </c>
      <c r="K27" s="18"/>
      <c r="L27" s="18"/>
      <c r="M27" s="13"/>
    </row>
    <row r="28" spans="1:13" ht="12" customHeight="1" x14ac:dyDescent="0.2">
      <c r="A28" s="12">
        <v>25</v>
      </c>
      <c r="B28" s="48" t="s">
        <v>331</v>
      </c>
      <c r="C28" s="48"/>
      <c r="D28" s="48"/>
      <c r="E28" s="48"/>
      <c r="F28" s="48"/>
      <c r="G28" s="48"/>
      <c r="H28" s="48"/>
      <c r="I28" s="14" t="s">
        <v>295</v>
      </c>
      <c r="J28" s="14">
        <v>1</v>
      </c>
      <c r="K28" s="18"/>
      <c r="L28" s="18"/>
      <c r="M28" s="13"/>
    </row>
    <row r="29" spans="1:13" ht="12" customHeight="1" x14ac:dyDescent="0.2">
      <c r="A29" s="12">
        <v>26</v>
      </c>
      <c r="B29" s="48" t="s">
        <v>332</v>
      </c>
      <c r="C29" s="48"/>
      <c r="D29" s="48"/>
      <c r="E29" s="48"/>
      <c r="F29" s="48"/>
      <c r="G29" s="48"/>
      <c r="H29" s="48"/>
      <c r="I29" s="14" t="s">
        <v>295</v>
      </c>
      <c r="J29" s="14">
        <v>1</v>
      </c>
      <c r="K29" s="18"/>
      <c r="L29" s="18"/>
      <c r="M29" s="13"/>
    </row>
    <row r="30" spans="1:13" ht="39.75" customHeight="1" x14ac:dyDescent="0.2">
      <c r="A30" s="12">
        <v>27</v>
      </c>
      <c r="B30" s="48" t="s">
        <v>333</v>
      </c>
      <c r="C30" s="48"/>
      <c r="D30" s="48"/>
      <c r="E30" s="48"/>
      <c r="F30" s="48"/>
      <c r="G30" s="48"/>
      <c r="H30" s="48"/>
      <c r="I30" s="14" t="s">
        <v>295</v>
      </c>
      <c r="J30" s="14">
        <v>1</v>
      </c>
      <c r="K30" s="18"/>
      <c r="L30" s="18"/>
      <c r="M30" s="13"/>
    </row>
    <row r="31" spans="1:13" ht="30.75" customHeight="1" x14ac:dyDescent="0.2">
      <c r="A31" s="12">
        <v>28</v>
      </c>
      <c r="B31" s="48" t="s">
        <v>334</v>
      </c>
      <c r="C31" s="48"/>
      <c r="D31" s="48"/>
      <c r="E31" s="48"/>
      <c r="F31" s="48"/>
      <c r="G31" s="48"/>
      <c r="H31" s="48"/>
      <c r="I31" s="14" t="s">
        <v>295</v>
      </c>
      <c r="J31" s="14">
        <v>1</v>
      </c>
      <c r="K31" s="18"/>
      <c r="L31" s="18"/>
      <c r="M31" s="13"/>
    </row>
    <row r="32" spans="1:13" ht="12" customHeight="1" x14ac:dyDescent="0.2">
      <c r="A32" s="12">
        <v>29</v>
      </c>
      <c r="B32" s="48" t="s">
        <v>335</v>
      </c>
      <c r="C32" s="48"/>
      <c r="D32" s="48"/>
      <c r="E32" s="48"/>
      <c r="F32" s="48"/>
      <c r="G32" s="48"/>
      <c r="H32" s="48"/>
      <c r="I32" s="14" t="s">
        <v>295</v>
      </c>
      <c r="J32" s="14">
        <v>2</v>
      </c>
      <c r="K32" s="18"/>
      <c r="L32" s="18"/>
      <c r="M32" s="13"/>
    </row>
    <row r="33" spans="1:13" ht="26.25" customHeight="1" x14ac:dyDescent="0.2">
      <c r="A33" s="12">
        <v>30</v>
      </c>
      <c r="B33" s="48" t="s">
        <v>336</v>
      </c>
      <c r="C33" s="48"/>
      <c r="D33" s="48"/>
      <c r="E33" s="48"/>
      <c r="F33" s="48"/>
      <c r="G33" s="48"/>
      <c r="H33" s="48"/>
      <c r="I33" s="14" t="s">
        <v>295</v>
      </c>
      <c r="J33" s="14">
        <v>1</v>
      </c>
      <c r="K33" s="18"/>
      <c r="L33" s="18"/>
      <c r="M33" s="13"/>
    </row>
    <row r="34" spans="1:13" ht="29.25" customHeight="1" x14ac:dyDescent="0.2">
      <c r="A34" s="12">
        <v>31</v>
      </c>
      <c r="B34" s="48" t="s">
        <v>337</v>
      </c>
      <c r="C34" s="48"/>
      <c r="D34" s="48"/>
      <c r="E34" s="48"/>
      <c r="F34" s="48"/>
      <c r="G34" s="48"/>
      <c r="H34" s="48"/>
      <c r="I34" s="14" t="s">
        <v>295</v>
      </c>
      <c r="J34" s="14">
        <v>1</v>
      </c>
      <c r="K34" s="18"/>
      <c r="L34" s="18"/>
      <c r="M34" s="13"/>
    </row>
    <row r="35" spans="1:13" ht="12" customHeight="1" x14ac:dyDescent="0.2">
      <c r="A35" s="12">
        <v>32</v>
      </c>
      <c r="B35" s="48" t="s">
        <v>338</v>
      </c>
      <c r="C35" s="48"/>
      <c r="D35" s="48"/>
      <c r="E35" s="48"/>
      <c r="F35" s="48"/>
      <c r="G35" s="48"/>
      <c r="H35" s="48"/>
      <c r="I35" s="14" t="s">
        <v>315</v>
      </c>
      <c r="J35" s="14">
        <v>1</v>
      </c>
      <c r="K35" s="18"/>
      <c r="L35" s="18"/>
      <c r="M35" s="13"/>
    </row>
    <row r="36" spans="1:13" ht="27" customHeight="1" x14ac:dyDescent="0.2">
      <c r="A36" s="12">
        <v>33</v>
      </c>
      <c r="B36" s="48" t="s">
        <v>339</v>
      </c>
      <c r="C36" s="48"/>
      <c r="D36" s="48"/>
      <c r="E36" s="48"/>
      <c r="F36" s="48"/>
      <c r="G36" s="48"/>
      <c r="H36" s="48"/>
      <c r="I36" s="14" t="s">
        <v>326</v>
      </c>
      <c r="J36" s="14">
        <v>50</v>
      </c>
      <c r="K36" s="18"/>
      <c r="L36" s="18"/>
      <c r="M36" s="13"/>
    </row>
    <row r="37" spans="1:13" ht="18" customHeight="1" x14ac:dyDescent="0.2">
      <c r="A37" s="12">
        <v>34</v>
      </c>
      <c r="B37" s="48" t="s">
        <v>340</v>
      </c>
      <c r="C37" s="48"/>
      <c r="D37" s="48"/>
      <c r="E37" s="48"/>
      <c r="F37" s="48"/>
      <c r="G37" s="48"/>
      <c r="H37" s="48"/>
      <c r="I37" s="14" t="s">
        <v>315</v>
      </c>
      <c r="J37" s="14">
        <v>0.75</v>
      </c>
      <c r="K37" s="18"/>
      <c r="L37" s="18"/>
      <c r="M37" s="13"/>
    </row>
    <row r="38" spans="1:13" ht="18" customHeight="1" x14ac:dyDescent="0.2">
      <c r="A38" s="12">
        <v>35</v>
      </c>
      <c r="B38" s="41" t="s">
        <v>341</v>
      </c>
      <c r="C38" s="41"/>
      <c r="D38" s="41"/>
      <c r="E38" s="41"/>
      <c r="F38" s="41"/>
      <c r="G38" s="41"/>
      <c r="H38" s="41"/>
      <c r="I38" s="14"/>
      <c r="J38" s="14"/>
      <c r="K38" s="18"/>
      <c r="L38" s="17"/>
      <c r="M38" s="13"/>
    </row>
    <row r="39" spans="1:13" ht="18" customHeight="1" x14ac:dyDescent="0.2">
      <c r="A39" s="12">
        <v>36</v>
      </c>
      <c r="B39" s="48" t="s">
        <v>342</v>
      </c>
      <c r="C39" s="48"/>
      <c r="D39" s="48"/>
      <c r="E39" s="48"/>
      <c r="F39" s="48"/>
      <c r="G39" s="48"/>
      <c r="H39" s="48"/>
      <c r="I39" s="14" t="s">
        <v>343</v>
      </c>
      <c r="J39" s="14">
        <v>1</v>
      </c>
      <c r="K39" s="18"/>
      <c r="L39" s="18"/>
      <c r="M39" s="13"/>
    </row>
    <row r="40" spans="1:13" ht="18" customHeight="1" x14ac:dyDescent="0.2">
      <c r="A40" s="37" t="s">
        <v>344</v>
      </c>
      <c r="B40" s="38"/>
      <c r="C40" s="38"/>
      <c r="D40" s="38"/>
      <c r="E40" s="38"/>
      <c r="F40" s="38"/>
      <c r="G40" s="38"/>
      <c r="H40" s="38"/>
      <c r="I40" s="38"/>
      <c r="J40" s="38"/>
      <c r="K40" s="39"/>
      <c r="L40" s="20">
        <f>ROUND((SUM(L4:L39)),0)</f>
        <v>0</v>
      </c>
      <c r="M40" s="13"/>
    </row>
    <row r="41" spans="1:13" ht="12" customHeight="1" x14ac:dyDescent="0.2">
      <c r="A41" s="28"/>
      <c r="B41" s="29"/>
      <c r="C41" s="29"/>
      <c r="D41" s="29"/>
      <c r="E41" s="29"/>
      <c r="F41" s="29"/>
      <c r="G41" s="29"/>
      <c r="H41" s="29"/>
      <c r="I41" s="30"/>
      <c r="J41" s="14" t="s">
        <v>345</v>
      </c>
      <c r="K41" s="19" t="s">
        <v>369</v>
      </c>
      <c r="L41" s="21" t="e">
        <f>ROUND(($L$40*K41),0)</f>
        <v>#VALUE!</v>
      </c>
      <c r="M41" s="13"/>
    </row>
    <row r="42" spans="1:13" ht="12" customHeight="1" x14ac:dyDescent="0.2">
      <c r="A42" s="31"/>
      <c r="B42" s="32"/>
      <c r="C42" s="32"/>
      <c r="D42" s="32"/>
      <c r="E42" s="32"/>
      <c r="F42" s="32"/>
      <c r="G42" s="32"/>
      <c r="H42" s="32"/>
      <c r="I42" s="33"/>
      <c r="J42" s="14" t="s">
        <v>346</v>
      </c>
      <c r="K42" s="19" t="s">
        <v>369</v>
      </c>
      <c r="L42" s="21" t="e">
        <f>ROUND(($L$40*K42),0)</f>
        <v>#VALUE!</v>
      </c>
      <c r="M42" s="13"/>
    </row>
    <row r="43" spans="1:13" ht="12" customHeight="1" x14ac:dyDescent="0.2">
      <c r="A43" s="31"/>
      <c r="B43" s="32"/>
      <c r="C43" s="32"/>
      <c r="D43" s="32"/>
      <c r="E43" s="32"/>
      <c r="F43" s="32"/>
      <c r="G43" s="32"/>
      <c r="H43" s="32"/>
      <c r="I43" s="33"/>
      <c r="J43" s="14" t="s">
        <v>347</v>
      </c>
      <c r="K43" s="19" t="s">
        <v>369</v>
      </c>
      <c r="L43" s="21" t="e">
        <f>ROUND(($L$40*K43),0)</f>
        <v>#VALUE!</v>
      </c>
      <c r="M43" s="13"/>
    </row>
    <row r="44" spans="1:13" ht="12" customHeight="1" x14ac:dyDescent="0.2">
      <c r="A44" s="34"/>
      <c r="B44" s="35"/>
      <c r="C44" s="35"/>
      <c r="D44" s="35"/>
      <c r="E44" s="35"/>
      <c r="F44" s="35"/>
      <c r="G44" s="35"/>
      <c r="H44" s="35"/>
      <c r="I44" s="36"/>
      <c r="J44" s="14" t="s">
        <v>348</v>
      </c>
      <c r="K44" s="19">
        <v>0.19</v>
      </c>
      <c r="L44" s="21" t="e">
        <f>ROUND((L43*K44),0)</f>
        <v>#VALUE!</v>
      </c>
      <c r="M44" s="13"/>
    </row>
    <row r="45" spans="1:13" ht="18" customHeight="1" x14ac:dyDescent="0.2">
      <c r="A45" s="37" t="s">
        <v>349</v>
      </c>
      <c r="B45" s="38"/>
      <c r="C45" s="38"/>
      <c r="D45" s="38"/>
      <c r="E45" s="38"/>
      <c r="F45" s="38"/>
      <c r="G45" s="38"/>
      <c r="H45" s="38"/>
      <c r="I45" s="38"/>
      <c r="J45" s="38"/>
      <c r="K45" s="39"/>
      <c r="L45" s="20" t="e">
        <f>SUM(L40:L44)</f>
        <v>#VALUE!</v>
      </c>
      <c r="M45" s="13"/>
    </row>
    <row r="46" spans="1:13" ht="12" customHeight="1" x14ac:dyDescent="0.2">
      <c r="D46" s="13"/>
      <c r="E46" s="13"/>
      <c r="F46" s="13"/>
      <c r="G46" s="13"/>
      <c r="H46" s="13"/>
      <c r="I46" s="13"/>
      <c r="J46" s="13"/>
      <c r="K46" s="13"/>
      <c r="L46" s="26"/>
      <c r="M46" s="13"/>
    </row>
    <row r="47" spans="1:13" ht="12" customHeight="1" x14ac:dyDescent="0.2">
      <c r="D47" s="13"/>
      <c r="E47" s="13"/>
      <c r="F47" s="13"/>
      <c r="G47" s="13"/>
      <c r="H47" s="13"/>
      <c r="I47" s="13"/>
      <c r="J47" s="13"/>
      <c r="K47" s="13"/>
      <c r="L47" s="25"/>
      <c r="M47" s="13"/>
    </row>
    <row r="48" spans="1:13" ht="12" customHeight="1" x14ac:dyDescent="0.2">
      <c r="D48" s="13"/>
      <c r="E48" s="13"/>
      <c r="F48" s="13"/>
      <c r="G48" s="13"/>
      <c r="H48" s="13"/>
      <c r="I48" s="13"/>
      <c r="J48" s="13"/>
      <c r="K48" s="13"/>
      <c r="L48" s="13"/>
      <c r="M48" s="13"/>
    </row>
    <row r="49" spans="1:13" ht="18" customHeight="1" x14ac:dyDescent="0.2">
      <c r="A49" s="42" t="s">
        <v>368</v>
      </c>
      <c r="B49" s="43"/>
      <c r="C49" s="43"/>
      <c r="D49" s="43"/>
      <c r="E49" s="43"/>
      <c r="F49" s="43"/>
      <c r="G49" s="43"/>
      <c r="H49" s="43"/>
      <c r="I49" s="43"/>
      <c r="J49" s="43"/>
      <c r="K49" s="43"/>
      <c r="L49" s="44"/>
      <c r="M49" s="13"/>
    </row>
    <row r="50" spans="1:13" ht="12" customHeight="1" x14ac:dyDescent="0.2">
      <c r="A50" s="15" t="s">
        <v>296</v>
      </c>
      <c r="B50" s="45" t="s">
        <v>297</v>
      </c>
      <c r="C50" s="46"/>
      <c r="D50" s="46"/>
      <c r="E50" s="46"/>
      <c r="F50" s="46"/>
      <c r="G50" s="46"/>
      <c r="H50" s="47"/>
      <c r="I50" s="16" t="s">
        <v>301</v>
      </c>
      <c r="J50" s="16" t="s">
        <v>300</v>
      </c>
      <c r="K50" s="16" t="s">
        <v>299</v>
      </c>
      <c r="L50" s="16" t="s">
        <v>298</v>
      </c>
      <c r="M50" s="13"/>
    </row>
    <row r="51" spans="1:13" ht="12" customHeight="1" x14ac:dyDescent="0.2">
      <c r="A51" s="22"/>
      <c r="B51" s="41" t="s">
        <v>303</v>
      </c>
      <c r="C51" s="41"/>
      <c r="D51" s="41"/>
      <c r="E51" s="41"/>
      <c r="F51" s="41"/>
      <c r="G51" s="41"/>
      <c r="H51" s="41"/>
      <c r="I51" s="23"/>
      <c r="J51" s="23"/>
      <c r="K51" s="24"/>
      <c r="L51" s="24"/>
      <c r="M51" s="13"/>
    </row>
    <row r="52" spans="1:13" ht="12" customHeight="1" x14ac:dyDescent="0.2">
      <c r="A52" s="22"/>
      <c r="B52" s="40" t="s">
        <v>304</v>
      </c>
      <c r="C52" s="40"/>
      <c r="D52" s="40"/>
      <c r="E52" s="40"/>
      <c r="F52" s="40"/>
      <c r="G52" s="40"/>
      <c r="H52" s="40"/>
      <c r="I52" s="23" t="s">
        <v>294</v>
      </c>
      <c r="J52" s="23">
        <v>306</v>
      </c>
      <c r="K52" s="24"/>
      <c r="L52" s="18"/>
      <c r="M52" s="13"/>
    </row>
    <row r="53" spans="1:13" ht="26.25" customHeight="1" x14ac:dyDescent="0.2">
      <c r="A53" s="22"/>
      <c r="B53" s="40" t="s">
        <v>306</v>
      </c>
      <c r="C53" s="40"/>
      <c r="D53" s="40"/>
      <c r="E53" s="40"/>
      <c r="F53" s="40"/>
      <c r="G53" s="40"/>
      <c r="H53" s="40"/>
      <c r="I53" s="23" t="s">
        <v>302</v>
      </c>
      <c r="J53" s="23">
        <v>2</v>
      </c>
      <c r="K53" s="24"/>
      <c r="L53" s="18"/>
      <c r="M53" s="13"/>
    </row>
    <row r="54" spans="1:13" ht="29.25" customHeight="1" x14ac:dyDescent="0.2">
      <c r="A54" s="22"/>
      <c r="B54" s="40" t="s">
        <v>351</v>
      </c>
      <c r="C54" s="40"/>
      <c r="D54" s="40"/>
      <c r="E54" s="40"/>
      <c r="F54" s="40"/>
      <c r="G54" s="40"/>
      <c r="H54" s="40"/>
      <c r="I54" s="23" t="s">
        <v>302</v>
      </c>
      <c r="J54" s="23">
        <v>1</v>
      </c>
      <c r="K54" s="24"/>
      <c r="L54" s="18"/>
      <c r="M54" s="13"/>
    </row>
    <row r="55" spans="1:13" ht="12" customHeight="1" x14ac:dyDescent="0.2">
      <c r="A55" s="22"/>
      <c r="B55" s="41" t="s">
        <v>307</v>
      </c>
      <c r="C55" s="41"/>
      <c r="D55" s="41"/>
      <c r="E55" s="41"/>
      <c r="F55" s="41"/>
      <c r="G55" s="41"/>
      <c r="H55" s="41"/>
      <c r="I55" s="23"/>
      <c r="J55" s="23"/>
      <c r="K55" s="24"/>
      <c r="L55" s="24"/>
      <c r="M55" s="13"/>
    </row>
    <row r="56" spans="1:13" ht="12" customHeight="1" x14ac:dyDescent="0.2">
      <c r="A56" s="22"/>
      <c r="B56" s="40" t="s">
        <v>308</v>
      </c>
      <c r="C56" s="40"/>
      <c r="D56" s="40"/>
      <c r="E56" s="40"/>
      <c r="F56" s="40"/>
      <c r="G56" s="40"/>
      <c r="H56" s="40"/>
      <c r="I56" s="23" t="s">
        <v>315</v>
      </c>
      <c r="J56" s="23">
        <v>559.79999999999995</v>
      </c>
      <c r="K56" s="24"/>
      <c r="L56" s="18"/>
      <c r="M56" s="13"/>
    </row>
    <row r="57" spans="1:13" ht="12" customHeight="1" x14ac:dyDescent="0.2">
      <c r="A57" s="22"/>
      <c r="B57" s="40" t="s">
        <v>352</v>
      </c>
      <c r="C57" s="40"/>
      <c r="D57" s="40"/>
      <c r="E57" s="40"/>
      <c r="F57" s="40"/>
      <c r="G57" s="40"/>
      <c r="H57" s="40"/>
      <c r="I57" s="23" t="s">
        <v>315</v>
      </c>
      <c r="J57" s="23">
        <v>92.8</v>
      </c>
      <c r="K57" s="24"/>
      <c r="L57" s="18"/>
      <c r="M57" s="13"/>
    </row>
    <row r="58" spans="1:13" ht="12" customHeight="1" x14ac:dyDescent="0.2">
      <c r="A58" s="22"/>
      <c r="B58" s="40" t="s">
        <v>309</v>
      </c>
      <c r="C58" s="40"/>
      <c r="D58" s="40"/>
      <c r="E58" s="40"/>
      <c r="F58" s="40"/>
      <c r="G58" s="40"/>
      <c r="H58" s="40"/>
      <c r="I58" s="23" t="s">
        <v>315</v>
      </c>
      <c r="J58" s="23">
        <v>62.2</v>
      </c>
      <c r="K58" s="24"/>
      <c r="L58" s="18"/>
      <c r="M58" s="13"/>
    </row>
    <row r="59" spans="1:13" ht="12" customHeight="1" x14ac:dyDescent="0.2">
      <c r="A59" s="22"/>
      <c r="B59" s="40" t="s">
        <v>353</v>
      </c>
      <c r="C59" s="40"/>
      <c r="D59" s="40"/>
      <c r="E59" s="40"/>
      <c r="F59" s="40"/>
      <c r="G59" s="40"/>
      <c r="H59" s="40"/>
      <c r="I59" s="23" t="s">
        <v>315</v>
      </c>
      <c r="J59" s="23">
        <v>23.2</v>
      </c>
      <c r="K59" s="24"/>
      <c r="L59" s="18"/>
      <c r="M59" s="13"/>
    </row>
    <row r="60" spans="1:13" ht="12" customHeight="1" x14ac:dyDescent="0.2">
      <c r="A60" s="22"/>
      <c r="B60" s="40" t="s">
        <v>354</v>
      </c>
      <c r="C60" s="40"/>
      <c r="D60" s="40"/>
      <c r="E60" s="40"/>
      <c r="F60" s="40"/>
      <c r="G60" s="40"/>
      <c r="H60" s="40"/>
      <c r="I60" s="23" t="s">
        <v>315</v>
      </c>
      <c r="J60" s="23">
        <v>35.840000000000003</v>
      </c>
      <c r="K60" s="24"/>
      <c r="L60" s="18"/>
      <c r="M60" s="13"/>
    </row>
    <row r="61" spans="1:13" ht="12" customHeight="1" x14ac:dyDescent="0.2">
      <c r="A61" s="22"/>
      <c r="B61" s="40" t="s">
        <v>355</v>
      </c>
      <c r="C61" s="40"/>
      <c r="D61" s="40"/>
      <c r="E61" s="40"/>
      <c r="F61" s="40"/>
      <c r="G61" s="40"/>
      <c r="H61" s="40"/>
      <c r="I61" s="23" t="s">
        <v>315</v>
      </c>
      <c r="J61" s="23">
        <v>12.16</v>
      </c>
      <c r="K61" s="24"/>
      <c r="L61" s="18"/>
      <c r="M61" s="13"/>
    </row>
    <row r="62" spans="1:13" ht="12" customHeight="1" x14ac:dyDescent="0.2">
      <c r="A62" s="22"/>
      <c r="B62" s="40" t="s">
        <v>310</v>
      </c>
      <c r="C62" s="40"/>
      <c r="D62" s="40"/>
      <c r="E62" s="40"/>
      <c r="F62" s="40"/>
      <c r="G62" s="40"/>
      <c r="H62" s="40"/>
      <c r="I62" s="23" t="s">
        <v>315</v>
      </c>
      <c r="J62" s="23">
        <v>85.53</v>
      </c>
      <c r="K62" s="24"/>
      <c r="L62" s="18"/>
      <c r="M62" s="13"/>
    </row>
    <row r="63" spans="1:13" ht="12" customHeight="1" x14ac:dyDescent="0.2">
      <c r="A63" s="22"/>
      <c r="B63" s="40" t="s">
        <v>313</v>
      </c>
      <c r="C63" s="40"/>
      <c r="D63" s="40"/>
      <c r="E63" s="40"/>
      <c r="F63" s="40"/>
      <c r="G63" s="40"/>
      <c r="H63" s="40"/>
      <c r="I63" s="23" t="s">
        <v>315</v>
      </c>
      <c r="J63" s="23">
        <v>24.86</v>
      </c>
      <c r="K63" s="24"/>
      <c r="L63" s="18"/>
      <c r="M63" s="13"/>
    </row>
    <row r="64" spans="1:13" ht="28.5" customHeight="1" x14ac:dyDescent="0.2">
      <c r="A64" s="22"/>
      <c r="B64" s="40" t="s">
        <v>314</v>
      </c>
      <c r="C64" s="40"/>
      <c r="D64" s="40"/>
      <c r="E64" s="40"/>
      <c r="F64" s="40"/>
      <c r="G64" s="40"/>
      <c r="H64" s="40"/>
      <c r="I64" s="23" t="s">
        <v>315</v>
      </c>
      <c r="J64" s="23">
        <v>763.64</v>
      </c>
      <c r="K64" s="24"/>
      <c r="L64" s="18"/>
      <c r="M64" s="13"/>
    </row>
    <row r="65" spans="1:13" ht="12" customHeight="1" x14ac:dyDescent="0.2">
      <c r="A65" s="22"/>
      <c r="B65" s="41" t="s">
        <v>316</v>
      </c>
      <c r="C65" s="41"/>
      <c r="D65" s="41"/>
      <c r="E65" s="41"/>
      <c r="F65" s="41"/>
      <c r="G65" s="41"/>
      <c r="H65" s="41"/>
      <c r="I65" s="23"/>
      <c r="J65" s="23"/>
      <c r="K65" s="24"/>
      <c r="L65" s="24"/>
      <c r="M65" s="13"/>
    </row>
    <row r="66" spans="1:13" ht="12" customHeight="1" x14ac:dyDescent="0.2">
      <c r="A66" s="22"/>
      <c r="B66" s="40" t="s">
        <v>317</v>
      </c>
      <c r="C66" s="40"/>
      <c r="D66" s="40"/>
      <c r="E66" s="40"/>
      <c r="F66" s="40"/>
      <c r="G66" s="40"/>
      <c r="H66" s="40"/>
      <c r="I66" s="23" t="s">
        <v>294</v>
      </c>
      <c r="J66" s="23">
        <v>866.92</v>
      </c>
      <c r="K66" s="24"/>
      <c r="L66" s="18"/>
      <c r="M66" s="13"/>
    </row>
    <row r="67" spans="1:13" ht="12" customHeight="1" x14ac:dyDescent="0.2">
      <c r="A67" s="22"/>
      <c r="B67" s="40" t="s">
        <v>318</v>
      </c>
      <c r="C67" s="40"/>
      <c r="D67" s="40"/>
      <c r="E67" s="40"/>
      <c r="F67" s="40"/>
      <c r="G67" s="40"/>
      <c r="H67" s="40"/>
      <c r="I67" s="23" t="s">
        <v>315</v>
      </c>
      <c r="J67" s="23">
        <v>31.03</v>
      </c>
      <c r="K67" s="24"/>
      <c r="L67" s="18"/>
      <c r="M67" s="13"/>
    </row>
    <row r="68" spans="1:13" ht="12" customHeight="1" x14ac:dyDescent="0.2">
      <c r="A68" s="22"/>
      <c r="B68" s="40" t="s">
        <v>320</v>
      </c>
      <c r="C68" s="40"/>
      <c r="D68" s="40"/>
      <c r="E68" s="40"/>
      <c r="F68" s="40"/>
      <c r="G68" s="40"/>
      <c r="H68" s="40"/>
      <c r="I68" s="23" t="s">
        <v>315</v>
      </c>
      <c r="J68" s="23">
        <v>0.66</v>
      </c>
      <c r="K68" s="24"/>
      <c r="L68" s="18"/>
      <c r="M68" s="13"/>
    </row>
    <row r="69" spans="1:13" ht="42" customHeight="1" x14ac:dyDescent="0.2">
      <c r="A69" s="22"/>
      <c r="B69" s="40" t="s">
        <v>321</v>
      </c>
      <c r="C69" s="40"/>
      <c r="D69" s="40"/>
      <c r="E69" s="40"/>
      <c r="F69" s="40"/>
      <c r="G69" s="40"/>
      <c r="H69" s="40"/>
      <c r="I69" s="23" t="s">
        <v>315</v>
      </c>
      <c r="J69" s="23">
        <v>608.66999999999996</v>
      </c>
      <c r="K69" s="24"/>
      <c r="L69" s="18"/>
      <c r="M69" s="13"/>
    </row>
    <row r="70" spans="1:13" ht="37.5" customHeight="1" x14ac:dyDescent="0.2">
      <c r="A70" s="22"/>
      <c r="B70" s="40" t="s">
        <v>356</v>
      </c>
      <c r="C70" s="40"/>
      <c r="D70" s="40"/>
      <c r="E70" s="40"/>
      <c r="F70" s="40"/>
      <c r="G70" s="40"/>
      <c r="H70" s="40"/>
      <c r="I70" s="23" t="s">
        <v>315</v>
      </c>
      <c r="J70" s="23">
        <v>31.03</v>
      </c>
      <c r="K70" s="24"/>
      <c r="L70" s="18"/>
      <c r="M70" s="13"/>
    </row>
    <row r="71" spans="1:13" ht="12" customHeight="1" x14ac:dyDescent="0.2">
      <c r="A71" s="22"/>
      <c r="B71" s="41" t="s">
        <v>357</v>
      </c>
      <c r="C71" s="41"/>
      <c r="D71" s="41"/>
      <c r="E71" s="41"/>
      <c r="F71" s="41"/>
      <c r="G71" s="41"/>
      <c r="H71" s="41"/>
      <c r="I71" s="23"/>
      <c r="J71" s="23"/>
      <c r="K71" s="24"/>
      <c r="L71" s="24"/>
      <c r="M71" s="13"/>
    </row>
    <row r="72" spans="1:13" ht="28.5" customHeight="1" x14ac:dyDescent="0.2">
      <c r="A72" s="22"/>
      <c r="B72" s="40" t="s">
        <v>358</v>
      </c>
      <c r="C72" s="40"/>
      <c r="D72" s="40"/>
      <c r="E72" s="40"/>
      <c r="F72" s="40"/>
      <c r="G72" s="40"/>
      <c r="H72" s="40"/>
      <c r="I72" s="23" t="s">
        <v>325</v>
      </c>
      <c r="J72" s="23">
        <v>17.3</v>
      </c>
      <c r="K72" s="24"/>
      <c r="L72" s="18"/>
      <c r="M72" s="13"/>
    </row>
    <row r="73" spans="1:13" ht="29.25" customHeight="1" x14ac:dyDescent="0.2">
      <c r="A73" s="22"/>
      <c r="B73" s="40" t="s">
        <v>359</v>
      </c>
      <c r="C73" s="40"/>
      <c r="D73" s="40"/>
      <c r="E73" s="40"/>
      <c r="F73" s="40"/>
      <c r="G73" s="40"/>
      <c r="H73" s="40"/>
      <c r="I73" s="23" t="s">
        <v>295</v>
      </c>
      <c r="J73" s="23">
        <v>7</v>
      </c>
      <c r="K73" s="24"/>
      <c r="L73" s="18"/>
      <c r="M73" s="13"/>
    </row>
    <row r="74" spans="1:13" ht="28.5" customHeight="1" x14ac:dyDescent="0.2">
      <c r="A74" s="22"/>
      <c r="B74" s="40" t="s">
        <v>360</v>
      </c>
      <c r="C74" s="40"/>
      <c r="D74" s="40"/>
      <c r="E74" s="40"/>
      <c r="F74" s="40"/>
      <c r="G74" s="40"/>
      <c r="H74" s="40"/>
      <c r="I74" s="23" t="s">
        <v>295</v>
      </c>
      <c r="J74" s="23">
        <v>7</v>
      </c>
      <c r="K74" s="24"/>
      <c r="L74" s="18"/>
      <c r="M74" s="13"/>
    </row>
    <row r="75" spans="1:13" ht="27" customHeight="1" x14ac:dyDescent="0.2">
      <c r="A75" s="22"/>
      <c r="B75" s="40" t="s">
        <v>361</v>
      </c>
      <c r="C75" s="40"/>
      <c r="D75" s="40"/>
      <c r="E75" s="40"/>
      <c r="F75" s="40"/>
      <c r="G75" s="40"/>
      <c r="H75" s="40"/>
      <c r="I75" s="23" t="s">
        <v>325</v>
      </c>
      <c r="J75" s="23">
        <v>306</v>
      </c>
      <c r="K75" s="24"/>
      <c r="L75" s="18"/>
      <c r="M75" s="13"/>
    </row>
    <row r="76" spans="1:13" ht="26.25" customHeight="1" x14ac:dyDescent="0.2">
      <c r="A76" s="22"/>
      <c r="B76" s="40" t="s">
        <v>362</v>
      </c>
      <c r="C76" s="40"/>
      <c r="D76" s="40"/>
      <c r="E76" s="40"/>
      <c r="F76" s="40"/>
      <c r="G76" s="40"/>
      <c r="H76" s="40"/>
      <c r="I76" s="23" t="s">
        <v>325</v>
      </c>
      <c r="J76" s="23">
        <v>108</v>
      </c>
      <c r="K76" s="24"/>
      <c r="L76" s="18"/>
      <c r="M76" s="13"/>
    </row>
    <row r="77" spans="1:13" ht="12" customHeight="1" x14ac:dyDescent="0.2">
      <c r="A77" s="22"/>
      <c r="B77" s="40" t="s">
        <v>363</v>
      </c>
      <c r="C77" s="40"/>
      <c r="D77" s="40"/>
      <c r="E77" s="40"/>
      <c r="F77" s="40"/>
      <c r="G77" s="40"/>
      <c r="H77" s="40"/>
      <c r="I77" s="23" t="s">
        <v>295</v>
      </c>
      <c r="J77" s="23">
        <v>23</v>
      </c>
      <c r="K77" s="24"/>
      <c r="L77" s="18"/>
      <c r="M77" s="13"/>
    </row>
    <row r="78" spans="1:13" ht="28.5" customHeight="1" x14ac:dyDescent="0.2">
      <c r="A78" s="22"/>
      <c r="B78" s="40" t="s">
        <v>364</v>
      </c>
      <c r="C78" s="40"/>
      <c r="D78" s="40"/>
      <c r="E78" s="40"/>
      <c r="F78" s="40"/>
      <c r="G78" s="40"/>
      <c r="H78" s="40"/>
      <c r="I78" s="23" t="s">
        <v>295</v>
      </c>
      <c r="J78" s="23">
        <v>23</v>
      </c>
      <c r="K78" s="24"/>
      <c r="L78" s="18"/>
      <c r="M78" s="13"/>
    </row>
    <row r="79" spans="1:13" ht="12" customHeight="1" x14ac:dyDescent="0.2">
      <c r="A79" s="22"/>
      <c r="B79" s="40" t="s">
        <v>338</v>
      </c>
      <c r="C79" s="40"/>
      <c r="D79" s="40"/>
      <c r="E79" s="40"/>
      <c r="F79" s="40"/>
      <c r="G79" s="40"/>
      <c r="H79" s="40"/>
      <c r="I79" s="23" t="s">
        <v>315</v>
      </c>
      <c r="J79" s="23">
        <v>1</v>
      </c>
      <c r="K79" s="24"/>
      <c r="L79" s="18"/>
      <c r="M79" s="13"/>
    </row>
    <row r="80" spans="1:13" ht="30.75" customHeight="1" x14ac:dyDescent="0.2">
      <c r="A80" s="22"/>
      <c r="B80" s="40" t="s">
        <v>339</v>
      </c>
      <c r="C80" s="40"/>
      <c r="D80" s="40"/>
      <c r="E80" s="40"/>
      <c r="F80" s="40"/>
      <c r="G80" s="40"/>
      <c r="H80" s="40"/>
      <c r="I80" s="23" t="s">
        <v>326</v>
      </c>
      <c r="J80" s="23">
        <v>50</v>
      </c>
      <c r="K80" s="24"/>
      <c r="L80" s="18"/>
      <c r="M80" s="13"/>
    </row>
    <row r="81" spans="1:13" ht="12" customHeight="1" x14ac:dyDescent="0.2">
      <c r="A81" s="22"/>
      <c r="B81" s="41" t="s">
        <v>365</v>
      </c>
      <c r="C81" s="41"/>
      <c r="D81" s="41"/>
      <c r="E81" s="41"/>
      <c r="F81" s="41"/>
      <c r="G81" s="41"/>
      <c r="H81" s="41"/>
      <c r="I81" s="23"/>
      <c r="J81" s="23"/>
      <c r="K81" s="24"/>
      <c r="L81" s="24"/>
      <c r="M81" s="13"/>
    </row>
    <row r="82" spans="1:13" ht="12" customHeight="1" x14ac:dyDescent="0.2">
      <c r="A82" s="22"/>
      <c r="B82" s="40" t="s">
        <v>366</v>
      </c>
      <c r="C82" s="40"/>
      <c r="D82" s="40"/>
      <c r="E82" s="40"/>
      <c r="F82" s="40"/>
      <c r="G82" s="40"/>
      <c r="H82" s="40"/>
      <c r="I82" s="23" t="s">
        <v>294</v>
      </c>
      <c r="J82" s="23">
        <v>306</v>
      </c>
      <c r="K82" s="24"/>
      <c r="L82" s="18"/>
      <c r="M82" s="13"/>
    </row>
    <row r="83" spans="1:13" ht="12" customHeight="1" x14ac:dyDescent="0.2">
      <c r="A83" s="22"/>
      <c r="B83" s="41" t="s">
        <v>341</v>
      </c>
      <c r="C83" s="41"/>
      <c r="D83" s="41"/>
      <c r="E83" s="41"/>
      <c r="F83" s="41"/>
      <c r="G83" s="41"/>
      <c r="H83" s="41"/>
      <c r="I83" s="23"/>
      <c r="J83" s="23"/>
      <c r="K83" s="24"/>
      <c r="L83" s="24"/>
      <c r="M83" s="13"/>
    </row>
    <row r="84" spans="1:13" ht="12" customHeight="1" x14ac:dyDescent="0.2">
      <c r="A84" s="22"/>
      <c r="B84" s="40" t="s">
        <v>342</v>
      </c>
      <c r="C84" s="40"/>
      <c r="D84" s="40"/>
      <c r="E84" s="40"/>
      <c r="F84" s="40"/>
      <c r="G84" s="40"/>
      <c r="H84" s="40"/>
      <c r="I84" s="23" t="s">
        <v>343</v>
      </c>
      <c r="J84" s="23">
        <v>1</v>
      </c>
      <c r="K84" s="24"/>
      <c r="L84" s="18"/>
      <c r="M84" s="13"/>
    </row>
    <row r="85" spans="1:13" ht="12" customHeight="1" x14ac:dyDescent="0.2">
      <c r="A85" s="37" t="s">
        <v>344</v>
      </c>
      <c r="B85" s="38"/>
      <c r="C85" s="38"/>
      <c r="D85" s="38"/>
      <c r="E85" s="38"/>
      <c r="F85" s="38"/>
      <c r="G85" s="38"/>
      <c r="H85" s="38"/>
      <c r="I85" s="38"/>
      <c r="J85" s="38"/>
      <c r="K85" s="39"/>
      <c r="L85" s="20">
        <f>ROUND((SUM(L51:L84)),0)</f>
        <v>0</v>
      </c>
      <c r="M85" s="13"/>
    </row>
    <row r="86" spans="1:13" ht="12" customHeight="1" x14ac:dyDescent="0.2">
      <c r="A86" s="28"/>
      <c r="B86" s="29"/>
      <c r="C86" s="29"/>
      <c r="D86" s="29"/>
      <c r="E86" s="29"/>
      <c r="F86" s="29"/>
      <c r="G86" s="29"/>
      <c r="H86" s="29"/>
      <c r="I86" s="30"/>
      <c r="J86" s="14" t="s">
        <v>345</v>
      </c>
      <c r="K86" s="19" t="s">
        <v>369</v>
      </c>
      <c r="L86" s="21" t="e">
        <f>ROUND(($L$85*K86),0)</f>
        <v>#VALUE!</v>
      </c>
      <c r="M86" s="13"/>
    </row>
    <row r="87" spans="1:13" ht="12" customHeight="1" x14ac:dyDescent="0.2">
      <c r="A87" s="31"/>
      <c r="B87" s="32"/>
      <c r="C87" s="32"/>
      <c r="D87" s="32"/>
      <c r="E87" s="32"/>
      <c r="F87" s="32"/>
      <c r="G87" s="32"/>
      <c r="H87" s="32"/>
      <c r="I87" s="33"/>
      <c r="J87" s="14" t="s">
        <v>346</v>
      </c>
      <c r="K87" s="19" t="s">
        <v>369</v>
      </c>
      <c r="L87" s="21" t="e">
        <f>ROUND(($L$85*K87),0)</f>
        <v>#VALUE!</v>
      </c>
      <c r="M87" s="13"/>
    </row>
    <row r="88" spans="1:13" ht="12" customHeight="1" x14ac:dyDescent="0.2">
      <c r="A88" s="31"/>
      <c r="B88" s="32"/>
      <c r="C88" s="32"/>
      <c r="D88" s="32"/>
      <c r="E88" s="32"/>
      <c r="F88" s="32"/>
      <c r="G88" s="32"/>
      <c r="H88" s="32"/>
      <c r="I88" s="33"/>
      <c r="J88" s="14" t="s">
        <v>347</v>
      </c>
      <c r="K88" s="19" t="s">
        <v>369</v>
      </c>
      <c r="L88" s="21" t="e">
        <f>ROUND(($L$85*K88),0)</f>
        <v>#VALUE!</v>
      </c>
      <c r="M88" s="13"/>
    </row>
    <row r="89" spans="1:13" ht="12" customHeight="1" x14ac:dyDescent="0.2">
      <c r="A89" s="34"/>
      <c r="B89" s="35"/>
      <c r="C89" s="35"/>
      <c r="D89" s="35"/>
      <c r="E89" s="35"/>
      <c r="F89" s="35"/>
      <c r="G89" s="35"/>
      <c r="H89" s="35"/>
      <c r="I89" s="36"/>
      <c r="J89" s="14" t="s">
        <v>348</v>
      </c>
      <c r="K89" s="19">
        <v>0.19</v>
      </c>
      <c r="L89" s="21" t="e">
        <f>ROUND((L88*K89),0)</f>
        <v>#VALUE!</v>
      </c>
      <c r="M89" s="13"/>
    </row>
    <row r="90" spans="1:13" ht="12" customHeight="1" x14ac:dyDescent="0.2">
      <c r="A90" s="37" t="s">
        <v>350</v>
      </c>
      <c r="B90" s="38"/>
      <c r="C90" s="38"/>
      <c r="D90" s="38"/>
      <c r="E90" s="38"/>
      <c r="F90" s="38"/>
      <c r="G90" s="38"/>
      <c r="H90" s="38"/>
      <c r="I90" s="38"/>
      <c r="J90" s="38"/>
      <c r="K90" s="39"/>
      <c r="L90" s="20" t="e">
        <f>SUM(L85:L89)</f>
        <v>#VALUE!</v>
      </c>
      <c r="M90" s="13"/>
    </row>
    <row r="91" spans="1:13" ht="12" customHeight="1" x14ac:dyDescent="0.2">
      <c r="D91" s="13"/>
      <c r="E91" s="13"/>
      <c r="F91" s="13"/>
      <c r="G91" s="13"/>
      <c r="H91" s="13"/>
      <c r="I91" s="13"/>
      <c r="J91" s="13"/>
      <c r="K91" s="13"/>
      <c r="L91" s="27"/>
      <c r="M91" s="13"/>
    </row>
  </sheetData>
  <sheetProtection insertRows="0"/>
  <mergeCells count="80">
    <mergeCell ref="B39:H39"/>
    <mergeCell ref="B37:H37"/>
    <mergeCell ref="B38:H38"/>
    <mergeCell ref="B27:H27"/>
    <mergeCell ref="B28:H28"/>
    <mergeCell ref="B29:H29"/>
    <mergeCell ref="B30:H30"/>
    <mergeCell ref="B31:H31"/>
    <mergeCell ref="B36:H36"/>
    <mergeCell ref="B13:H13"/>
    <mergeCell ref="B24:H24"/>
    <mergeCell ref="B15:H15"/>
    <mergeCell ref="B5:H5"/>
    <mergeCell ref="B12:H12"/>
    <mergeCell ref="B33:H33"/>
    <mergeCell ref="B34:H34"/>
    <mergeCell ref="B35:H35"/>
    <mergeCell ref="B3:H3"/>
    <mergeCell ref="B4:H4"/>
    <mergeCell ref="B14:H14"/>
    <mergeCell ref="B25:H25"/>
    <mergeCell ref="B26:H26"/>
    <mergeCell ref="B32:H32"/>
    <mergeCell ref="A2:L2"/>
    <mergeCell ref="B16:H16"/>
    <mergeCell ref="B17:H17"/>
    <mergeCell ref="B18:H18"/>
    <mergeCell ref="B19:H19"/>
    <mergeCell ref="B20:H20"/>
    <mergeCell ref="B21:H21"/>
    <mergeCell ref="B22:H22"/>
    <mergeCell ref="B23:H23"/>
    <mergeCell ref="B6:H6"/>
    <mergeCell ref="B7:H7"/>
    <mergeCell ref="B8:H8"/>
    <mergeCell ref="B9:H9"/>
    <mergeCell ref="B10:H10"/>
    <mergeCell ref="B11:H11"/>
    <mergeCell ref="B84:H84"/>
    <mergeCell ref="B50:H50"/>
    <mergeCell ref="B51:H51"/>
    <mergeCell ref="B52:H52"/>
    <mergeCell ref="B53:H53"/>
    <mergeCell ref="A85:K85"/>
    <mergeCell ref="B78:H78"/>
    <mergeCell ref="A40:K40"/>
    <mergeCell ref="A45:K45"/>
    <mergeCell ref="A41:I44"/>
    <mergeCell ref="A49:L49"/>
    <mergeCell ref="B73:H73"/>
    <mergeCell ref="B74:H74"/>
    <mergeCell ref="B75:H75"/>
    <mergeCell ref="B76:H76"/>
    <mergeCell ref="B77:H77"/>
    <mergeCell ref="B79:H79"/>
    <mergeCell ref="B80:H80"/>
    <mergeCell ref="B81:H81"/>
    <mergeCell ref="B82:H82"/>
    <mergeCell ref="B83:H83"/>
    <mergeCell ref="B68:H68"/>
    <mergeCell ref="B69:H69"/>
    <mergeCell ref="B70:H70"/>
    <mergeCell ref="B71:H71"/>
    <mergeCell ref="B72:H72"/>
    <mergeCell ref="A86:I89"/>
    <mergeCell ref="A90:K90"/>
    <mergeCell ref="B54:H54"/>
    <mergeCell ref="B55:H55"/>
    <mergeCell ref="B56:H56"/>
    <mergeCell ref="B57:H57"/>
    <mergeCell ref="B58:H58"/>
    <mergeCell ref="B59:H59"/>
    <mergeCell ref="B60:H60"/>
    <mergeCell ref="B61:H61"/>
    <mergeCell ref="B62:H62"/>
    <mergeCell ref="B63:H63"/>
    <mergeCell ref="B64:H64"/>
    <mergeCell ref="B65:H65"/>
    <mergeCell ref="B66:H66"/>
    <mergeCell ref="B67:H67"/>
  </mergeCells>
  <pageMargins left="0.59055118110236227" right="0.31496062992125984" top="0.82677165354330717" bottom="0.82677165354330717" header="0.31496062992125984" footer="0.31496062992125984"/>
  <pageSetup scale="95" fitToHeight="12" orientation="portrait" r:id="rId1"/>
  <headerFooter>
    <oddHeader>&amp;RPágina &amp;P de &amp;N páginas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1"/>
  <sheetViews>
    <sheetView topLeftCell="A111" workbookViewId="0">
      <selection activeCell="D3" sqref="D3"/>
    </sheetView>
  </sheetViews>
  <sheetFormatPr baseColWidth="10" defaultRowHeight="11.25" x14ac:dyDescent="0.2"/>
  <cols>
    <col min="3" max="3" width="49.33203125" customWidth="1"/>
  </cols>
  <sheetData>
    <row r="2" spans="2:4" x14ac:dyDescent="0.2">
      <c r="B2" s="11" t="s">
        <v>132</v>
      </c>
      <c r="C2" s="11" t="s">
        <v>133</v>
      </c>
      <c r="D2" t="s">
        <v>293</v>
      </c>
    </row>
    <row r="3" spans="2:4" x14ac:dyDescent="0.2">
      <c r="B3" s="11">
        <v>11101</v>
      </c>
      <c r="C3" s="11" t="s">
        <v>134</v>
      </c>
      <c r="D3" t="str">
        <f>B3&amp;" - "&amp;C3</f>
        <v>11101 - MANIZALES GERENCIA</v>
      </c>
    </row>
    <row r="4" spans="2:4" x14ac:dyDescent="0.2">
      <c r="B4" s="11">
        <v>11102</v>
      </c>
      <c r="C4" s="11" t="s">
        <v>135</v>
      </c>
      <c r="D4" t="str">
        <f t="shared" ref="D4:D67" si="0">B4&amp;" - "&amp;C4</f>
        <v>11102 - MANZIALES SECRETARIA GENERAL</v>
      </c>
    </row>
    <row r="5" spans="2:4" x14ac:dyDescent="0.2">
      <c r="B5" s="11">
        <v>11200</v>
      </c>
      <c r="C5" s="11" t="s">
        <v>136</v>
      </c>
      <c r="D5" t="str">
        <f t="shared" si="0"/>
        <v>11200 - MANIZALES SUBGERENCIA DE PROYECTOS</v>
      </c>
    </row>
    <row r="6" spans="2:4" x14ac:dyDescent="0.2">
      <c r="B6" s="11">
        <v>11203</v>
      </c>
      <c r="C6" s="11" t="s">
        <v>137</v>
      </c>
      <c r="D6" t="str">
        <f t="shared" si="0"/>
        <v>11203 - MANIZALES PERSONAL</v>
      </c>
    </row>
    <row r="7" spans="2:4" x14ac:dyDescent="0.2">
      <c r="B7" s="11">
        <v>11204</v>
      </c>
      <c r="C7" s="11" t="s">
        <v>138</v>
      </c>
      <c r="D7" t="str">
        <f t="shared" si="0"/>
        <v>11204 - MANIZALES SALUD OCUPACIONAL</v>
      </c>
    </row>
    <row r="8" spans="2:4" x14ac:dyDescent="0.2">
      <c r="B8" s="11">
        <v>11205</v>
      </c>
      <c r="C8" s="11" t="s">
        <v>139</v>
      </c>
      <c r="D8" t="str">
        <f t="shared" si="0"/>
        <v>11205 - MANIZALES SISTEMAS</v>
      </c>
    </row>
    <row r="9" spans="2:4" x14ac:dyDescent="0.2">
      <c r="B9" s="11">
        <v>11206</v>
      </c>
      <c r="C9" s="11" t="s">
        <v>140</v>
      </c>
      <c r="D9" t="str">
        <f t="shared" si="0"/>
        <v>11206 - MANIZALES SUMINISTROS</v>
      </c>
    </row>
    <row r="10" spans="2:4" x14ac:dyDescent="0.2">
      <c r="B10" s="11">
        <v>11208</v>
      </c>
      <c r="C10" s="11" t="s">
        <v>141</v>
      </c>
      <c r="D10" t="str">
        <f t="shared" si="0"/>
        <v>11208 - MANIZALES CONTABILIDAD</v>
      </c>
    </row>
    <row r="11" spans="2:4" x14ac:dyDescent="0.2">
      <c r="B11" s="11">
        <v>11209</v>
      </c>
      <c r="C11" s="11" t="s">
        <v>142</v>
      </c>
      <c r="D11" t="str">
        <f t="shared" si="0"/>
        <v>11209 - MANIZALES TESORERIA</v>
      </c>
    </row>
    <row r="12" spans="2:4" x14ac:dyDescent="0.2">
      <c r="B12" s="11">
        <v>11210</v>
      </c>
      <c r="C12" s="11" t="s">
        <v>143</v>
      </c>
      <c r="D12" t="str">
        <f t="shared" si="0"/>
        <v>11210 - MANIZALES COSTOS</v>
      </c>
    </row>
    <row r="13" spans="2:4" x14ac:dyDescent="0.2">
      <c r="B13" s="11">
        <v>11212</v>
      </c>
      <c r="C13" s="11" t="s">
        <v>144</v>
      </c>
      <c r="D13" t="str">
        <f t="shared" si="0"/>
        <v>11212 - MANIZALES PRESUPUESTO</v>
      </c>
    </row>
    <row r="14" spans="2:4" x14ac:dyDescent="0.2">
      <c r="B14" s="11">
        <v>11301</v>
      </c>
      <c r="C14" s="11" t="s">
        <v>145</v>
      </c>
      <c r="D14" t="str">
        <f t="shared" si="0"/>
        <v>11301 - MANIZALES COMERCIAL</v>
      </c>
    </row>
    <row r="15" spans="2:4" x14ac:dyDescent="0.2">
      <c r="B15" s="11">
        <v>11302</v>
      </c>
      <c r="C15" s="11" t="s">
        <v>146</v>
      </c>
      <c r="D15" t="str">
        <f t="shared" si="0"/>
        <v>11302 - MANIZALES APOYO COMERCIAL</v>
      </c>
    </row>
    <row r="16" spans="2:4" x14ac:dyDescent="0.2">
      <c r="B16" s="11">
        <v>11303</v>
      </c>
      <c r="C16" s="11" t="s">
        <v>147</v>
      </c>
      <c r="D16" t="str">
        <f t="shared" si="0"/>
        <v>11303 - MANIZALES FACTURACION</v>
      </c>
    </row>
    <row r="17" spans="2:4" x14ac:dyDescent="0.2">
      <c r="B17" s="11">
        <v>11304</v>
      </c>
      <c r="C17" s="11" t="s">
        <v>148</v>
      </c>
      <c r="D17" t="str">
        <f t="shared" si="0"/>
        <v>11304 - MANIZALES PQR</v>
      </c>
    </row>
    <row r="18" spans="2:4" x14ac:dyDescent="0.2">
      <c r="B18" s="11">
        <v>11401</v>
      </c>
      <c r="C18" s="11" t="s">
        <v>149</v>
      </c>
      <c r="D18" t="str">
        <f t="shared" si="0"/>
        <v>11401 - MANIZALES OPERACION Y MANTENIMIENTO</v>
      </c>
    </row>
    <row r="19" spans="2:4" x14ac:dyDescent="0.2">
      <c r="B19" s="11">
        <v>11501</v>
      </c>
      <c r="C19" s="11" t="s">
        <v>150</v>
      </c>
      <c r="D19" t="str">
        <f t="shared" si="0"/>
        <v>11501 - MANIZALES PLANEACION</v>
      </c>
    </row>
    <row r="20" spans="2:4" x14ac:dyDescent="0.2">
      <c r="B20" s="11">
        <v>11601</v>
      </c>
      <c r="C20" s="11" t="s">
        <v>151</v>
      </c>
      <c r="D20" t="str">
        <f t="shared" si="0"/>
        <v>11601 - MANIZALES REVISORIA FISCAL</v>
      </c>
    </row>
    <row r="21" spans="2:4" x14ac:dyDescent="0.2">
      <c r="B21" s="11">
        <v>11701</v>
      </c>
      <c r="C21" s="11" t="s">
        <v>152</v>
      </c>
      <c r="D21" t="str">
        <f t="shared" si="0"/>
        <v>11701 - MANIZALES CONTROL INTERNO</v>
      </c>
    </row>
    <row r="22" spans="2:4" x14ac:dyDescent="0.2">
      <c r="B22" s="11">
        <v>11801</v>
      </c>
      <c r="C22" s="11" t="s">
        <v>153</v>
      </c>
      <c r="D22" t="str">
        <f t="shared" si="0"/>
        <v>11801 - MANIZALES GASTOS COMPARTIDOS</v>
      </c>
    </row>
    <row r="23" spans="2:4" x14ac:dyDescent="0.2">
      <c r="B23" s="11">
        <v>11802</v>
      </c>
      <c r="C23" s="11" t="s">
        <v>154</v>
      </c>
      <c r="D23" t="str">
        <f t="shared" si="0"/>
        <v>11802 - MANIZALES COSTOS COMPARTIDOS</v>
      </c>
    </row>
    <row r="24" spans="2:4" x14ac:dyDescent="0.2">
      <c r="B24" s="11">
        <v>11901</v>
      </c>
      <c r="C24" s="11" t="s">
        <v>155</v>
      </c>
      <c r="D24" t="str">
        <f t="shared" si="0"/>
        <v>11901 - MANIZALES ADMINISTRATIVO Y LOGISTICO</v>
      </c>
    </row>
    <row r="25" spans="2:4" x14ac:dyDescent="0.2">
      <c r="B25" s="11">
        <v>11902</v>
      </c>
      <c r="C25" s="11" t="s">
        <v>156</v>
      </c>
      <c r="D25" t="str">
        <f t="shared" si="0"/>
        <v>11902 - MANIZALES GESTION CALIDAD</v>
      </c>
    </row>
    <row r="26" spans="2:4" x14ac:dyDescent="0.2">
      <c r="B26" s="11">
        <v>1301</v>
      </c>
      <c r="C26" s="11" t="s">
        <v>157</v>
      </c>
      <c r="D26" t="str">
        <f t="shared" si="0"/>
        <v>1301 - AGUADAS</v>
      </c>
    </row>
    <row r="27" spans="2:4" x14ac:dyDescent="0.2">
      <c r="B27" s="11">
        <v>13011</v>
      </c>
      <c r="C27" s="11" t="s">
        <v>158</v>
      </c>
      <c r="D27" t="str">
        <f t="shared" si="0"/>
        <v>13011 - AGUADAS PLANTA</v>
      </c>
    </row>
    <row r="28" spans="2:4" x14ac:dyDescent="0.2">
      <c r="B28" s="11">
        <v>13012</v>
      </c>
      <c r="C28" s="11" t="s">
        <v>159</v>
      </c>
      <c r="D28" t="str">
        <f t="shared" si="0"/>
        <v>13012 - AGUADAS OTROS PROCESOS OPERATIVOS</v>
      </c>
    </row>
    <row r="29" spans="2:4" x14ac:dyDescent="0.2">
      <c r="B29" s="11">
        <v>13013</v>
      </c>
      <c r="C29" s="11" t="s">
        <v>160</v>
      </c>
      <c r="D29" t="str">
        <f t="shared" si="0"/>
        <v>13013 - AGUADAS GASTOS COMPARTIDOS</v>
      </c>
    </row>
    <row r="30" spans="2:4" x14ac:dyDescent="0.2">
      <c r="B30" s="11">
        <v>13014</v>
      </c>
      <c r="C30" s="11" t="s">
        <v>161</v>
      </c>
      <c r="D30" t="str">
        <f t="shared" si="0"/>
        <v>13014 - AGUADAS COSTOS COMPARTIDOS</v>
      </c>
    </row>
    <row r="31" spans="2:4" x14ac:dyDescent="0.2">
      <c r="B31" s="11">
        <v>1203</v>
      </c>
      <c r="C31" s="11" t="s">
        <v>162</v>
      </c>
      <c r="D31" t="str">
        <f t="shared" si="0"/>
        <v>1203 - ANSERMA</v>
      </c>
    </row>
    <row r="32" spans="2:4" x14ac:dyDescent="0.2">
      <c r="B32" s="11">
        <v>12031</v>
      </c>
      <c r="C32" s="11" t="s">
        <v>163</v>
      </c>
      <c r="D32" t="str">
        <f t="shared" si="0"/>
        <v>12031 - ANSERMA PLANTA CONVENCIONAL</v>
      </c>
    </row>
    <row r="33" spans="2:4" x14ac:dyDescent="0.2">
      <c r="B33" s="11">
        <v>12032</v>
      </c>
      <c r="C33" s="11" t="s">
        <v>164</v>
      </c>
      <c r="D33" t="str">
        <f t="shared" si="0"/>
        <v>12032 - ANSERMA PLANTA FIME</v>
      </c>
    </row>
    <row r="34" spans="2:4" x14ac:dyDescent="0.2">
      <c r="B34" s="11">
        <v>12033</v>
      </c>
      <c r="C34" s="11" t="s">
        <v>165</v>
      </c>
      <c r="D34" t="str">
        <f t="shared" si="0"/>
        <v>12033 - ANSERMA BOMBEO TABLA ROJA</v>
      </c>
    </row>
    <row r="35" spans="2:4" x14ac:dyDescent="0.2">
      <c r="B35" s="11">
        <v>12034</v>
      </c>
      <c r="C35" s="11" t="s">
        <v>166</v>
      </c>
      <c r="D35" t="str">
        <f t="shared" si="0"/>
        <v>12034 - ANSERMA BOMBEO CAUYA</v>
      </c>
    </row>
    <row r="36" spans="2:4" x14ac:dyDescent="0.2">
      <c r="B36" s="11">
        <v>12035</v>
      </c>
      <c r="C36" s="11" t="s">
        <v>167</v>
      </c>
      <c r="D36" t="str">
        <f t="shared" si="0"/>
        <v>12035 - ANSERMA BOMBEO SAN ISIDRO</v>
      </c>
    </row>
    <row r="37" spans="2:4" x14ac:dyDescent="0.2">
      <c r="B37" s="11">
        <v>12036</v>
      </c>
      <c r="C37" s="11" t="s">
        <v>168</v>
      </c>
      <c r="D37" t="str">
        <f t="shared" si="0"/>
        <v>12036 - ANSERMA OTROS PROCESOS OPERATIVOS</v>
      </c>
    </row>
    <row r="38" spans="2:4" x14ac:dyDescent="0.2">
      <c r="B38" s="11">
        <v>12037</v>
      </c>
      <c r="C38" s="11" t="s">
        <v>169</v>
      </c>
      <c r="D38" t="str">
        <f t="shared" si="0"/>
        <v>12037 - ANSERMA GASTOS COMPARTIDOS</v>
      </c>
    </row>
    <row r="39" spans="2:4" x14ac:dyDescent="0.2">
      <c r="B39" s="11">
        <v>12038</v>
      </c>
      <c r="C39" s="11" t="s">
        <v>170</v>
      </c>
      <c r="D39" t="str">
        <f t="shared" si="0"/>
        <v>12038 - ANSERMA COSTOS COMPARTIDOS</v>
      </c>
    </row>
    <row r="40" spans="2:4" x14ac:dyDescent="0.2">
      <c r="B40" s="11">
        <v>1402</v>
      </c>
      <c r="C40" s="11" t="s">
        <v>171</v>
      </c>
      <c r="D40" t="str">
        <f t="shared" si="0"/>
        <v>1402 - ARMA</v>
      </c>
    </row>
    <row r="41" spans="2:4" x14ac:dyDescent="0.2">
      <c r="B41" s="11">
        <v>14022</v>
      </c>
      <c r="C41" s="11" t="s">
        <v>172</v>
      </c>
      <c r="D41" t="str">
        <f t="shared" si="0"/>
        <v>14022 - ARMA OTROS PROCESOS OPERATIVOS</v>
      </c>
    </row>
    <row r="42" spans="2:4" x14ac:dyDescent="0.2">
      <c r="B42" s="11">
        <v>14023</v>
      </c>
      <c r="C42" s="11" t="s">
        <v>173</v>
      </c>
      <c r="D42" t="str">
        <f t="shared" si="0"/>
        <v>14023 - ARMA GASTOS COMPARTIDOS</v>
      </c>
    </row>
    <row r="43" spans="2:4" x14ac:dyDescent="0.2">
      <c r="B43" s="11">
        <v>14024</v>
      </c>
      <c r="C43" s="11" t="s">
        <v>174</v>
      </c>
      <c r="D43" t="str">
        <f t="shared" si="0"/>
        <v>14024 - ARMA COSTOS COMPARTIDOS</v>
      </c>
    </row>
    <row r="44" spans="2:4" x14ac:dyDescent="0.2">
      <c r="B44" s="11">
        <v>1401</v>
      </c>
      <c r="C44" s="11" t="s">
        <v>175</v>
      </c>
      <c r="D44" t="str">
        <f t="shared" si="0"/>
        <v>1401 - ARAUCA</v>
      </c>
    </row>
    <row r="45" spans="2:4" x14ac:dyDescent="0.2">
      <c r="B45" s="11">
        <v>14011</v>
      </c>
      <c r="C45" s="11" t="s">
        <v>176</v>
      </c>
      <c r="D45" t="str">
        <f t="shared" si="0"/>
        <v>14011 - ARAUCA PLANTA</v>
      </c>
    </row>
    <row r="46" spans="2:4" x14ac:dyDescent="0.2">
      <c r="B46" s="11">
        <v>14012</v>
      </c>
      <c r="C46" s="11" t="s">
        <v>177</v>
      </c>
      <c r="D46" t="str">
        <f t="shared" si="0"/>
        <v>14012 - ARAUCA OTROS PROCESOS OPERATIVOS</v>
      </c>
    </row>
    <row r="47" spans="2:4" x14ac:dyDescent="0.2">
      <c r="B47" s="11">
        <v>14013</v>
      </c>
      <c r="C47" s="11" t="s">
        <v>178</v>
      </c>
      <c r="D47" t="str">
        <f t="shared" si="0"/>
        <v>14013 - ARAUCA GASTOS COMPARTIDOS</v>
      </c>
    </row>
    <row r="48" spans="2:4" x14ac:dyDescent="0.2">
      <c r="B48" s="11">
        <v>14014</v>
      </c>
      <c r="C48" s="11" t="s">
        <v>179</v>
      </c>
      <c r="D48" t="str">
        <f t="shared" si="0"/>
        <v>14014 - ARAUCA COSTOS COMPARTIDOS</v>
      </c>
    </row>
    <row r="49" spans="2:4" x14ac:dyDescent="0.2">
      <c r="B49" s="11">
        <v>1403</v>
      </c>
      <c r="C49" s="11" t="s">
        <v>180</v>
      </c>
      <c r="D49" t="str">
        <f t="shared" si="0"/>
        <v>1403 - BELALCAZAR</v>
      </c>
    </row>
    <row r="50" spans="2:4" x14ac:dyDescent="0.2">
      <c r="B50" s="11">
        <v>14031</v>
      </c>
      <c r="C50" s="11" t="s">
        <v>181</v>
      </c>
      <c r="D50" t="str">
        <f t="shared" si="0"/>
        <v>14031 - BELALCAZAR BOMBEO SANJON-HONDO</v>
      </c>
    </row>
    <row r="51" spans="2:4" x14ac:dyDescent="0.2">
      <c r="B51" s="11">
        <v>14032</v>
      </c>
      <c r="C51" s="11" t="s">
        <v>182</v>
      </c>
      <c r="D51" t="str">
        <f t="shared" si="0"/>
        <v>14032 - BELALCAZAR BOMBEO LA LAGUNA</v>
      </c>
    </row>
    <row r="52" spans="2:4" x14ac:dyDescent="0.2">
      <c r="B52" s="11">
        <v>14033</v>
      </c>
      <c r="C52" s="11" t="s">
        <v>183</v>
      </c>
      <c r="D52" t="str">
        <f t="shared" si="0"/>
        <v>14033 - BELALCAZAR PLANTA</v>
      </c>
    </row>
    <row r="53" spans="2:4" x14ac:dyDescent="0.2">
      <c r="B53" s="11">
        <v>14034</v>
      </c>
      <c r="C53" s="11" t="s">
        <v>184</v>
      </c>
      <c r="D53" t="str">
        <f t="shared" si="0"/>
        <v>14034 - BELALCAZAR OTROS PROCESOS OPERATIVOS</v>
      </c>
    </row>
    <row r="54" spans="2:4" x14ac:dyDescent="0.2">
      <c r="B54" s="11">
        <v>14035</v>
      </c>
      <c r="C54" s="11" t="s">
        <v>185</v>
      </c>
      <c r="D54" t="str">
        <f t="shared" si="0"/>
        <v>14035 - BELALCAZAR GASTOS COMPARTIDOS</v>
      </c>
    </row>
    <row r="55" spans="2:4" x14ac:dyDescent="0.2">
      <c r="B55" s="11">
        <v>14036</v>
      </c>
      <c r="C55" s="11" t="s">
        <v>186</v>
      </c>
      <c r="D55" t="str">
        <f t="shared" si="0"/>
        <v>14036 - BELALCAZAR COSTOS COMPARTIDOS</v>
      </c>
    </row>
    <row r="56" spans="2:4" x14ac:dyDescent="0.2">
      <c r="B56" s="11">
        <v>1202</v>
      </c>
      <c r="C56" s="11" t="s">
        <v>187</v>
      </c>
      <c r="D56" t="str">
        <f t="shared" si="0"/>
        <v>1202 - CHINCHINA</v>
      </c>
    </row>
    <row r="57" spans="2:4" x14ac:dyDescent="0.2">
      <c r="B57" s="11">
        <v>12021</v>
      </c>
      <c r="C57" s="11" t="s">
        <v>188</v>
      </c>
      <c r="D57" t="str">
        <f t="shared" si="0"/>
        <v>12021 - CHINCHINA PLANTA CAMPO ALEGRE</v>
      </c>
    </row>
    <row r="58" spans="2:4" x14ac:dyDescent="0.2">
      <c r="B58" s="11">
        <v>12022</v>
      </c>
      <c r="C58" s="11" t="s">
        <v>189</v>
      </c>
      <c r="D58" t="str">
        <f t="shared" si="0"/>
        <v>12022 - CHINCHINA PLANTA CUERVOS</v>
      </c>
    </row>
    <row r="59" spans="2:4" x14ac:dyDescent="0.2">
      <c r="B59" s="11">
        <v>12023</v>
      </c>
      <c r="C59" s="11" t="s">
        <v>190</v>
      </c>
      <c r="D59" t="str">
        <f t="shared" si="0"/>
        <v>12023 - CHINCHINA OTROS PROCESOS OPERATIVOS</v>
      </c>
    </row>
    <row r="60" spans="2:4" x14ac:dyDescent="0.2">
      <c r="B60" s="11">
        <v>12024</v>
      </c>
      <c r="C60" s="11" t="s">
        <v>191</v>
      </c>
      <c r="D60" t="str">
        <f t="shared" si="0"/>
        <v>12024 - CHINCHINA GASTOS COMPARTIDOS</v>
      </c>
    </row>
    <row r="61" spans="2:4" x14ac:dyDescent="0.2">
      <c r="B61" s="11">
        <v>12025</v>
      </c>
      <c r="C61" s="11" t="s">
        <v>192</v>
      </c>
      <c r="D61" t="str">
        <f t="shared" si="0"/>
        <v>12025 - CHINCHINA COSTOS COMPARTIDOS</v>
      </c>
    </row>
    <row r="62" spans="2:4" x14ac:dyDescent="0.2">
      <c r="B62" s="11">
        <v>1404</v>
      </c>
      <c r="C62" s="11" t="s">
        <v>193</v>
      </c>
      <c r="D62" t="str">
        <f t="shared" si="0"/>
        <v>1404 - FILADELFIA</v>
      </c>
    </row>
    <row r="63" spans="2:4" x14ac:dyDescent="0.2">
      <c r="B63" s="11">
        <v>14041</v>
      </c>
      <c r="C63" s="11" t="s">
        <v>194</v>
      </c>
      <c r="D63" t="str">
        <f t="shared" si="0"/>
        <v>14041 - FILADELFIA BOMBEO LA BUSACA</v>
      </c>
    </row>
    <row r="64" spans="2:4" x14ac:dyDescent="0.2">
      <c r="B64" s="11">
        <v>14042</v>
      </c>
      <c r="C64" s="11" t="s">
        <v>195</v>
      </c>
      <c r="D64" t="str">
        <f t="shared" si="0"/>
        <v>14042 - FILADELFIA PLANTA</v>
      </c>
    </row>
    <row r="65" spans="2:4" x14ac:dyDescent="0.2">
      <c r="B65" s="11">
        <v>14043</v>
      </c>
      <c r="C65" s="11" t="s">
        <v>196</v>
      </c>
      <c r="D65" t="str">
        <f t="shared" si="0"/>
        <v>14043 - FILADELFIA OTROS PROCESOS OPERATIVOS</v>
      </c>
    </row>
    <row r="66" spans="2:4" x14ac:dyDescent="0.2">
      <c r="B66" s="11">
        <v>14044</v>
      </c>
      <c r="C66" s="11" t="s">
        <v>197</v>
      </c>
      <c r="D66" t="str">
        <f t="shared" si="0"/>
        <v>14044 - FILADELFIA GASTOS COMPARTIDOS</v>
      </c>
    </row>
    <row r="67" spans="2:4" x14ac:dyDescent="0.2">
      <c r="B67" s="11">
        <v>14045</v>
      </c>
      <c r="C67" s="11" t="s">
        <v>198</v>
      </c>
      <c r="D67" t="str">
        <f t="shared" si="0"/>
        <v>14045 - FILADELFIA COSTOS COMPARTIDOS</v>
      </c>
    </row>
    <row r="68" spans="2:4" x14ac:dyDescent="0.2">
      <c r="B68" s="11">
        <v>1405</v>
      </c>
      <c r="C68" s="11" t="s">
        <v>199</v>
      </c>
      <c r="D68" t="str">
        <f t="shared" ref="D68:D131" si="1">B68&amp;" - "&amp;C68</f>
        <v>1405 - GUARINOCITO</v>
      </c>
    </row>
    <row r="69" spans="2:4" x14ac:dyDescent="0.2">
      <c r="B69" s="11">
        <v>14051</v>
      </c>
      <c r="C69" s="11" t="s">
        <v>200</v>
      </c>
      <c r="D69" t="str">
        <f t="shared" si="1"/>
        <v>14051 - GUARINOCITO PLANTA AGUAS RESIDUALES-BOMBEO</v>
      </c>
    </row>
    <row r="70" spans="2:4" x14ac:dyDescent="0.2">
      <c r="B70" s="11">
        <v>14052</v>
      </c>
      <c r="C70" s="11" t="s">
        <v>201</v>
      </c>
      <c r="D70" t="str">
        <f t="shared" si="1"/>
        <v>14052 - GUARINOCITO OTROS PROCESOS OPERATIVOS</v>
      </c>
    </row>
    <row r="71" spans="2:4" x14ac:dyDescent="0.2">
      <c r="B71" s="11">
        <v>14053</v>
      </c>
      <c r="C71" s="11" t="s">
        <v>202</v>
      </c>
      <c r="D71" t="str">
        <f t="shared" si="1"/>
        <v>14053 - GUARINOCITO GASTOS COMPARTIDOS</v>
      </c>
    </row>
    <row r="72" spans="2:4" x14ac:dyDescent="0.2">
      <c r="B72" s="11">
        <v>14054</v>
      </c>
      <c r="C72" s="11" t="s">
        <v>203</v>
      </c>
      <c r="D72" t="str">
        <f t="shared" si="1"/>
        <v>14054 - GUARINOCITO COSTOS COMPARTIDOS</v>
      </c>
    </row>
    <row r="73" spans="2:4" x14ac:dyDescent="0.2">
      <c r="B73" s="11">
        <v>1406</v>
      </c>
      <c r="C73" s="11" t="s">
        <v>204</v>
      </c>
      <c r="D73" t="str">
        <f t="shared" si="1"/>
        <v>1406 - K-41</v>
      </c>
    </row>
    <row r="74" spans="2:4" x14ac:dyDescent="0.2">
      <c r="B74" s="11">
        <v>14062</v>
      </c>
      <c r="C74" s="11" t="s">
        <v>205</v>
      </c>
      <c r="D74" t="str">
        <f t="shared" si="1"/>
        <v>14062 - K-41 OTROS PROCESOS OPERATIVOS</v>
      </c>
    </row>
    <row r="75" spans="2:4" x14ac:dyDescent="0.2">
      <c r="B75" s="11">
        <v>14063</v>
      </c>
      <c r="C75" s="11" t="s">
        <v>206</v>
      </c>
      <c r="D75" t="str">
        <f t="shared" si="1"/>
        <v>14063 - K-41 GASTOS COMPARTIDOS</v>
      </c>
    </row>
    <row r="76" spans="2:4" x14ac:dyDescent="0.2">
      <c r="B76" s="11">
        <v>14064</v>
      </c>
      <c r="C76" s="11" t="s">
        <v>207</v>
      </c>
      <c r="D76" t="str">
        <f t="shared" si="1"/>
        <v>14064 - K-41 COSTOS COMPARTIDOS</v>
      </c>
    </row>
    <row r="77" spans="2:4" x14ac:dyDescent="0.2">
      <c r="B77" s="11">
        <v>1201</v>
      </c>
      <c r="C77" s="11" t="s">
        <v>208</v>
      </c>
      <c r="D77" t="str">
        <f t="shared" si="1"/>
        <v>1201 - LA DORADA</v>
      </c>
    </row>
    <row r="78" spans="2:4" x14ac:dyDescent="0.2">
      <c r="B78" s="11">
        <v>12011</v>
      </c>
      <c r="C78" s="11" t="s">
        <v>209</v>
      </c>
      <c r="D78" t="str">
        <f t="shared" si="1"/>
        <v>12011 - LA DORADA PLANTA CENTRO</v>
      </c>
    </row>
    <row r="79" spans="2:4" x14ac:dyDescent="0.2">
      <c r="B79" s="11">
        <v>12012</v>
      </c>
      <c r="C79" s="11" t="s">
        <v>210</v>
      </c>
      <c r="D79" t="str">
        <f t="shared" si="1"/>
        <v>12012 - LA DORADA PLANTA LLANO</v>
      </c>
    </row>
    <row r="80" spans="2:4" x14ac:dyDescent="0.2">
      <c r="B80" s="11">
        <v>12013</v>
      </c>
      <c r="C80" s="11" t="s">
        <v>211</v>
      </c>
      <c r="D80" t="str">
        <f t="shared" si="1"/>
        <v>12013 - LA DORADA BOMBEO(LA BARCAZA)</v>
      </c>
    </row>
    <row r="81" spans="2:4" x14ac:dyDescent="0.2">
      <c r="B81" s="11">
        <v>12014</v>
      </c>
      <c r="C81" s="11" t="s">
        <v>212</v>
      </c>
      <c r="D81" t="str">
        <f t="shared" si="1"/>
        <v>12014 - LA DORADA OTROS PROCESOS OPERATIVOS</v>
      </c>
    </row>
    <row r="82" spans="2:4" x14ac:dyDescent="0.2">
      <c r="B82" s="11">
        <v>12015</v>
      </c>
      <c r="C82" s="11" t="s">
        <v>213</v>
      </c>
      <c r="D82" t="str">
        <f t="shared" si="1"/>
        <v>12015 - LA DORADA GASTOS COMPARTIDOS</v>
      </c>
    </row>
    <row r="83" spans="2:4" x14ac:dyDescent="0.2">
      <c r="B83" s="11">
        <v>12016</v>
      </c>
      <c r="C83" s="11" t="s">
        <v>214</v>
      </c>
      <c r="D83" t="str">
        <f t="shared" si="1"/>
        <v>12016 - LA DORADA COSTOS COMPARTIDOS</v>
      </c>
    </row>
    <row r="84" spans="2:4" x14ac:dyDescent="0.2">
      <c r="B84" s="11">
        <v>1302</v>
      </c>
      <c r="C84" s="11" t="s">
        <v>215</v>
      </c>
      <c r="D84" t="str">
        <f t="shared" si="1"/>
        <v>1302 - MANZANARES</v>
      </c>
    </row>
    <row r="85" spans="2:4" x14ac:dyDescent="0.2">
      <c r="B85" s="11">
        <v>13021</v>
      </c>
      <c r="C85" s="11" t="s">
        <v>216</v>
      </c>
      <c r="D85" t="str">
        <f t="shared" si="1"/>
        <v>13021 - MANZANARES PLANTA</v>
      </c>
    </row>
    <row r="86" spans="2:4" x14ac:dyDescent="0.2">
      <c r="B86" s="11">
        <v>13022</v>
      </c>
      <c r="C86" s="11" t="s">
        <v>217</v>
      </c>
      <c r="D86" t="str">
        <f t="shared" si="1"/>
        <v>13022 - MANZANARES OTROS PROCESOS OPERATIVOS</v>
      </c>
    </row>
    <row r="87" spans="2:4" x14ac:dyDescent="0.2">
      <c r="B87" s="11">
        <v>13023</v>
      </c>
      <c r="C87" s="11" t="s">
        <v>218</v>
      </c>
      <c r="D87" t="str">
        <f t="shared" si="1"/>
        <v>13023 - MANZANARES GASTOS COMPARTIDOS</v>
      </c>
    </row>
    <row r="88" spans="2:4" x14ac:dyDescent="0.2">
      <c r="B88" s="11">
        <v>13024</v>
      </c>
      <c r="C88" s="11" t="s">
        <v>219</v>
      </c>
      <c r="D88" t="str">
        <f t="shared" si="1"/>
        <v>13024 - MANZANARES COSTOS COMPARTIDOS</v>
      </c>
    </row>
    <row r="89" spans="2:4" x14ac:dyDescent="0.2">
      <c r="B89" s="11">
        <v>1414</v>
      </c>
      <c r="C89" s="11" t="s">
        <v>220</v>
      </c>
      <c r="D89" t="str">
        <f t="shared" si="1"/>
        <v>1414 - MARMATO</v>
      </c>
    </row>
    <row r="90" spans="2:4" x14ac:dyDescent="0.2">
      <c r="B90" s="11">
        <v>14141</v>
      </c>
      <c r="C90" s="11" t="s">
        <v>221</v>
      </c>
      <c r="D90" t="str">
        <f t="shared" si="1"/>
        <v>14141 - MARMATO PLANTA</v>
      </c>
    </row>
    <row r="91" spans="2:4" x14ac:dyDescent="0.2">
      <c r="B91" s="11">
        <v>14142</v>
      </c>
      <c r="C91" s="11" t="s">
        <v>222</v>
      </c>
      <c r="D91" t="str">
        <f t="shared" si="1"/>
        <v>14142 - MARMATO OTROS PROCESOS OPERATIVOS</v>
      </c>
    </row>
    <row r="92" spans="2:4" x14ac:dyDescent="0.2">
      <c r="B92" s="11">
        <v>14143</v>
      </c>
      <c r="C92" s="11" t="s">
        <v>223</v>
      </c>
      <c r="D92" t="str">
        <f t="shared" si="1"/>
        <v>14143 - MARMATO GASTOS COMPARTIDOS</v>
      </c>
    </row>
    <row r="93" spans="2:4" x14ac:dyDescent="0.2">
      <c r="B93" s="11">
        <v>14144</v>
      </c>
      <c r="C93" s="11" t="s">
        <v>224</v>
      </c>
      <c r="D93" t="str">
        <f t="shared" si="1"/>
        <v>14144 - MARMATO COSTOS COMPARTIDOS</v>
      </c>
    </row>
    <row r="94" spans="2:4" x14ac:dyDescent="0.2">
      <c r="B94" s="11">
        <v>15144</v>
      </c>
      <c r="C94" s="11" t="s">
        <v>225</v>
      </c>
      <c r="D94" t="str">
        <f t="shared" si="1"/>
        <v>15144 - MITSUBICHI OVM194</v>
      </c>
    </row>
    <row r="95" spans="2:4" x14ac:dyDescent="0.2">
      <c r="B95" s="11">
        <v>15145</v>
      </c>
      <c r="C95" s="11" t="s">
        <v>226</v>
      </c>
      <c r="D95" t="str">
        <f t="shared" si="1"/>
        <v>15145 - VACTOR OUD 152</v>
      </c>
    </row>
    <row r="96" spans="2:4" x14ac:dyDescent="0.2">
      <c r="B96" s="11">
        <v>15146</v>
      </c>
      <c r="C96" s="11" t="s">
        <v>227</v>
      </c>
      <c r="D96" t="str">
        <f t="shared" si="1"/>
        <v>15146 - CAMARA DE VIDEO VIK 484</v>
      </c>
    </row>
    <row r="97" spans="2:4" x14ac:dyDescent="0.2">
      <c r="B97" s="11">
        <v>1407</v>
      </c>
      <c r="C97" s="11" t="s">
        <v>228</v>
      </c>
      <c r="D97" t="str">
        <f t="shared" si="1"/>
        <v>1407 - MARQUETALIA</v>
      </c>
    </row>
    <row r="98" spans="2:4" x14ac:dyDescent="0.2">
      <c r="B98" s="11">
        <v>14071</v>
      </c>
      <c r="C98" s="11" t="s">
        <v>229</v>
      </c>
      <c r="D98" t="str">
        <f t="shared" si="1"/>
        <v>14071 - MARQUETALIA PLANTA</v>
      </c>
    </row>
    <row r="99" spans="2:4" x14ac:dyDescent="0.2">
      <c r="B99" s="11">
        <v>14072</v>
      </c>
      <c r="C99" s="11" t="s">
        <v>230</v>
      </c>
      <c r="D99" t="str">
        <f t="shared" si="1"/>
        <v>14072 - MARQUETALIA OTROS PROCESOS OPERATIVOS</v>
      </c>
    </row>
    <row r="100" spans="2:4" x14ac:dyDescent="0.2">
      <c r="B100" s="11">
        <v>14073</v>
      </c>
      <c r="C100" s="11" t="s">
        <v>231</v>
      </c>
      <c r="D100" t="str">
        <f t="shared" si="1"/>
        <v>14073 - MARQUETALIA GASTOS COMPARTIDOS</v>
      </c>
    </row>
    <row r="101" spans="2:4" x14ac:dyDescent="0.2">
      <c r="B101" s="11">
        <v>14074</v>
      </c>
      <c r="C101" s="11" t="s">
        <v>232</v>
      </c>
      <c r="D101" t="str">
        <f t="shared" si="1"/>
        <v>14074 - MARQUETALIA COSTOS COMPARTIDOS</v>
      </c>
    </row>
    <row r="102" spans="2:4" x14ac:dyDescent="0.2">
      <c r="B102" s="11">
        <v>1408</v>
      </c>
      <c r="C102" s="11" t="s">
        <v>233</v>
      </c>
      <c r="D102" t="str">
        <f t="shared" si="1"/>
        <v>1408 - MARULANDA</v>
      </c>
    </row>
    <row r="103" spans="2:4" x14ac:dyDescent="0.2">
      <c r="B103" s="11">
        <v>14081</v>
      </c>
      <c r="C103" s="11" t="s">
        <v>234</v>
      </c>
      <c r="D103" t="str">
        <f t="shared" si="1"/>
        <v>14081 - MARULANDA PLANTA</v>
      </c>
    </row>
    <row r="104" spans="2:4" x14ac:dyDescent="0.2">
      <c r="B104" s="11">
        <v>14082</v>
      </c>
      <c r="C104" s="11" t="s">
        <v>235</v>
      </c>
      <c r="D104" t="str">
        <f t="shared" si="1"/>
        <v>14082 - MARULANDA OTROS PROCESOS OPERATIVOS</v>
      </c>
    </row>
    <row r="105" spans="2:4" x14ac:dyDescent="0.2">
      <c r="B105" s="11">
        <v>14083</v>
      </c>
      <c r="C105" s="11" t="s">
        <v>236</v>
      </c>
      <c r="D105" t="str">
        <f t="shared" si="1"/>
        <v>14083 - MARULANDA GASTOS COMPARTIDOS</v>
      </c>
    </row>
    <row r="106" spans="2:4" x14ac:dyDescent="0.2">
      <c r="B106" s="11">
        <v>14084</v>
      </c>
      <c r="C106" s="11" t="s">
        <v>237</v>
      </c>
      <c r="D106" t="str">
        <f t="shared" si="1"/>
        <v>14084 - MARULANDA COSTOS COMPARTIDOS</v>
      </c>
    </row>
    <row r="107" spans="2:4" x14ac:dyDescent="0.2">
      <c r="B107" s="11">
        <v>1303</v>
      </c>
      <c r="C107" s="11" t="s">
        <v>238</v>
      </c>
      <c r="D107" t="str">
        <f t="shared" si="1"/>
        <v>1303 - NEIRA</v>
      </c>
    </row>
    <row r="108" spans="2:4" x14ac:dyDescent="0.2">
      <c r="B108" s="11">
        <v>13031</v>
      </c>
      <c r="C108" s="11" t="s">
        <v>239</v>
      </c>
      <c r="D108" t="str">
        <f t="shared" si="1"/>
        <v>13031 - NEIRA PLANTA</v>
      </c>
    </row>
    <row r="109" spans="2:4" x14ac:dyDescent="0.2">
      <c r="B109" s="11">
        <v>13032</v>
      </c>
      <c r="C109" s="11" t="s">
        <v>240</v>
      </c>
      <c r="D109" t="str">
        <f t="shared" si="1"/>
        <v>13032 - NEIRA OTROS PROCESOS OPERATIVOS</v>
      </c>
    </row>
    <row r="110" spans="2:4" x14ac:dyDescent="0.2">
      <c r="B110" s="11">
        <v>13033</v>
      </c>
      <c r="C110" s="11" t="s">
        <v>241</v>
      </c>
      <c r="D110" t="str">
        <f t="shared" si="1"/>
        <v>13033 - NEIRA GASTOS COMPARTIDOS</v>
      </c>
    </row>
    <row r="111" spans="2:4" x14ac:dyDescent="0.2">
      <c r="B111" s="11">
        <v>13034</v>
      </c>
      <c r="C111" s="11" t="s">
        <v>242</v>
      </c>
      <c r="D111" t="str">
        <f t="shared" si="1"/>
        <v>13034 - NEIRA COSTOS COMPARTIDOS</v>
      </c>
    </row>
    <row r="112" spans="2:4" x14ac:dyDescent="0.2">
      <c r="B112" s="11">
        <v>1409</v>
      </c>
      <c r="C112" s="11" t="s">
        <v>243</v>
      </c>
      <c r="D112" t="str">
        <f t="shared" si="1"/>
        <v>1409 - PALESTINA</v>
      </c>
    </row>
    <row r="113" spans="2:4" x14ac:dyDescent="0.2">
      <c r="B113" s="11">
        <v>14091</v>
      </c>
      <c r="C113" s="11" t="s">
        <v>244</v>
      </c>
      <c r="D113" t="str">
        <f t="shared" si="1"/>
        <v>14091 - PALESTINA BOMBEO LAS CAROLAS</v>
      </c>
    </row>
    <row r="114" spans="2:4" x14ac:dyDescent="0.2">
      <c r="B114" s="11">
        <v>14092</v>
      </c>
      <c r="C114" s="11" t="s">
        <v>245</v>
      </c>
      <c r="D114" t="str">
        <f t="shared" si="1"/>
        <v>14092 - PALESTINA BOMBEO LA FLORIDA</v>
      </c>
    </row>
    <row r="115" spans="2:4" x14ac:dyDescent="0.2">
      <c r="B115" s="11">
        <v>14093</v>
      </c>
      <c r="C115" s="11" t="s">
        <v>246</v>
      </c>
      <c r="D115" t="str">
        <f t="shared" si="1"/>
        <v>14093 - PALESTINA OTROS PROCESOS OPERATIVOS</v>
      </c>
    </row>
    <row r="116" spans="2:4" x14ac:dyDescent="0.2">
      <c r="B116" s="11">
        <v>14094</v>
      </c>
      <c r="C116" s="11" t="s">
        <v>247</v>
      </c>
      <c r="D116" t="str">
        <f t="shared" si="1"/>
        <v>14094 - PALESTINA GASTOS COMPARTIDOS</v>
      </c>
    </row>
    <row r="117" spans="2:4" x14ac:dyDescent="0.2">
      <c r="B117" s="11">
        <v>14095</v>
      </c>
      <c r="C117" s="11" t="s">
        <v>248</v>
      </c>
      <c r="D117" t="str">
        <f t="shared" si="1"/>
        <v>14095 - PALESTINA COSTOS COMPARTIDOS</v>
      </c>
    </row>
    <row r="118" spans="2:4" x14ac:dyDescent="0.2">
      <c r="B118" s="11">
        <v>1304</v>
      </c>
      <c r="C118" s="11" t="s">
        <v>249</v>
      </c>
      <c r="D118" t="str">
        <f t="shared" si="1"/>
        <v>1304 - RIOSUCIO</v>
      </c>
    </row>
    <row r="119" spans="2:4" x14ac:dyDescent="0.2">
      <c r="B119" s="11">
        <v>13041</v>
      </c>
      <c r="C119" s="11" t="s">
        <v>250</v>
      </c>
      <c r="D119" t="str">
        <f t="shared" si="1"/>
        <v>13041 - RIOSUCIO PLANTA</v>
      </c>
    </row>
    <row r="120" spans="2:4" x14ac:dyDescent="0.2">
      <c r="B120" s="11">
        <v>13042</v>
      </c>
      <c r="C120" s="11" t="s">
        <v>251</v>
      </c>
      <c r="D120" t="str">
        <f t="shared" si="1"/>
        <v>13042 - RIOSUCIO OTROS PROCESOS OPERATIVOS</v>
      </c>
    </row>
    <row r="121" spans="2:4" x14ac:dyDescent="0.2">
      <c r="B121" s="11">
        <v>13043</v>
      </c>
      <c r="C121" s="11" t="s">
        <v>252</v>
      </c>
      <c r="D121" t="str">
        <f t="shared" si="1"/>
        <v>13043 - RIOSUCIO GASTOS COMPARTIDOS</v>
      </c>
    </row>
    <row r="122" spans="2:4" x14ac:dyDescent="0.2">
      <c r="B122" s="11">
        <v>13044</v>
      </c>
      <c r="C122" s="11" t="s">
        <v>253</v>
      </c>
      <c r="D122" t="str">
        <f t="shared" si="1"/>
        <v>13044 - RIOSUCIO COSTOS COMPARTIDOS</v>
      </c>
    </row>
    <row r="123" spans="2:4" x14ac:dyDescent="0.2">
      <c r="B123" s="11">
        <v>1410</v>
      </c>
      <c r="C123" s="11" t="s">
        <v>254</v>
      </c>
      <c r="D123" t="str">
        <f t="shared" si="1"/>
        <v>1410 - RISARALDA</v>
      </c>
    </row>
    <row r="124" spans="2:4" x14ac:dyDescent="0.2">
      <c r="B124" s="11">
        <v>14101</v>
      </c>
      <c r="C124" s="11" t="s">
        <v>255</v>
      </c>
      <c r="D124" t="str">
        <f t="shared" si="1"/>
        <v>14101 - RISARALDA BOMBEO CHAVARQUIA</v>
      </c>
    </row>
    <row r="125" spans="2:4" x14ac:dyDescent="0.2">
      <c r="B125" s="11">
        <v>14102</v>
      </c>
      <c r="C125" s="11" t="s">
        <v>256</v>
      </c>
      <c r="D125" t="str">
        <f t="shared" si="1"/>
        <v>14102 - RISARALDA BOMBEO LA BODEGA</v>
      </c>
    </row>
    <row r="126" spans="2:4" x14ac:dyDescent="0.2">
      <c r="B126" s="11">
        <v>14103</v>
      </c>
      <c r="C126" s="11" t="s">
        <v>257</v>
      </c>
      <c r="D126" t="str">
        <f t="shared" si="1"/>
        <v>14103 - RISARALDA PLANTA</v>
      </c>
    </row>
    <row r="127" spans="2:4" x14ac:dyDescent="0.2">
      <c r="B127" s="11">
        <v>14104</v>
      </c>
      <c r="C127" s="11" t="s">
        <v>258</v>
      </c>
      <c r="D127" t="str">
        <f t="shared" si="1"/>
        <v>14104 - RISARALDA OTROS PROCESOS OPERATIVOS</v>
      </c>
    </row>
    <row r="128" spans="2:4" x14ac:dyDescent="0.2">
      <c r="B128" s="11">
        <v>14105</v>
      </c>
      <c r="C128" s="11" t="s">
        <v>259</v>
      </c>
      <c r="D128" t="str">
        <f t="shared" si="1"/>
        <v>14105 - RISARALDA GASTOS COMPARTIDOS</v>
      </c>
    </row>
    <row r="129" spans="2:4" x14ac:dyDescent="0.2">
      <c r="B129" s="11">
        <v>14106</v>
      </c>
      <c r="C129" s="11" t="s">
        <v>260</v>
      </c>
      <c r="D129" t="str">
        <f t="shared" si="1"/>
        <v>14106 - RISARALDA COSTOS COMPARTIDOS</v>
      </c>
    </row>
    <row r="130" spans="2:4" x14ac:dyDescent="0.2">
      <c r="B130" s="11">
        <v>1305</v>
      </c>
      <c r="C130" s="11" t="s">
        <v>261</v>
      </c>
      <c r="D130" t="str">
        <f t="shared" si="1"/>
        <v>1305 - SALAMINA</v>
      </c>
    </row>
    <row r="131" spans="2:4" x14ac:dyDescent="0.2">
      <c r="B131" s="11">
        <v>13051</v>
      </c>
      <c r="C131" s="11" t="s">
        <v>262</v>
      </c>
      <c r="D131" t="str">
        <f t="shared" si="1"/>
        <v>13051 - SALAMINA PLANTA</v>
      </c>
    </row>
    <row r="132" spans="2:4" x14ac:dyDescent="0.2">
      <c r="B132" s="11">
        <v>13052</v>
      </c>
      <c r="C132" s="11" t="s">
        <v>263</v>
      </c>
      <c r="D132" t="str">
        <f t="shared" ref="D132:D161" si="2">B132&amp;" - "&amp;C132</f>
        <v>13052 - SALAMINA OTROS PROCESOS OPERATIVOS</v>
      </c>
    </row>
    <row r="133" spans="2:4" x14ac:dyDescent="0.2">
      <c r="B133" s="11">
        <v>13053</v>
      </c>
      <c r="C133" s="11" t="s">
        <v>264</v>
      </c>
      <c r="D133" t="str">
        <f t="shared" si="2"/>
        <v>13053 - SALAMINA GASTOS COMPARTIDOS</v>
      </c>
    </row>
    <row r="134" spans="2:4" x14ac:dyDescent="0.2">
      <c r="B134" s="11">
        <v>13054</v>
      </c>
      <c r="C134" s="11" t="s">
        <v>265</v>
      </c>
      <c r="D134" t="str">
        <f t="shared" si="2"/>
        <v>13054 - SALAMINA COSTOS COMPARTIDOS</v>
      </c>
    </row>
    <row r="135" spans="2:4" x14ac:dyDescent="0.2">
      <c r="B135" s="11">
        <v>1411</v>
      </c>
      <c r="C135" s="11" t="s">
        <v>266</v>
      </c>
      <c r="D135" t="str">
        <f t="shared" si="2"/>
        <v>1411 - SAMANA</v>
      </c>
    </row>
    <row r="136" spans="2:4" x14ac:dyDescent="0.2">
      <c r="B136" s="11">
        <v>14111</v>
      </c>
      <c r="C136" s="11" t="s">
        <v>267</v>
      </c>
      <c r="D136" t="str">
        <f t="shared" si="2"/>
        <v>14111 - SAMANA PLANTA</v>
      </c>
    </row>
    <row r="137" spans="2:4" x14ac:dyDescent="0.2">
      <c r="B137" s="11">
        <v>14112</v>
      </c>
      <c r="C137" s="11" t="s">
        <v>268</v>
      </c>
      <c r="D137" t="str">
        <f t="shared" si="2"/>
        <v>14112 - SAMANA OTROS PROCESOS OPERATIVOS</v>
      </c>
    </row>
    <row r="138" spans="2:4" x14ac:dyDescent="0.2">
      <c r="B138" s="11">
        <v>14113</v>
      </c>
      <c r="C138" s="11" t="s">
        <v>269</v>
      </c>
      <c r="D138" t="str">
        <f t="shared" si="2"/>
        <v>14113 - SAMANA GASTOS COMPARTIDOS</v>
      </c>
    </row>
    <row r="139" spans="2:4" x14ac:dyDescent="0.2">
      <c r="B139" s="11">
        <v>14114</v>
      </c>
      <c r="C139" s="11" t="s">
        <v>270</v>
      </c>
      <c r="D139" t="str">
        <f t="shared" si="2"/>
        <v>14114 - SAMANA COSTOS COMPARTIDOS</v>
      </c>
    </row>
    <row r="140" spans="2:4" x14ac:dyDescent="0.2">
      <c r="B140" s="11">
        <v>1412</v>
      </c>
      <c r="C140" s="11" t="s">
        <v>271</v>
      </c>
      <c r="D140" t="str">
        <f t="shared" si="2"/>
        <v>1412 - SAN JOSE</v>
      </c>
    </row>
    <row r="141" spans="2:4" x14ac:dyDescent="0.2">
      <c r="B141" s="11">
        <v>14121</v>
      </c>
      <c r="C141" s="11" t="s">
        <v>272</v>
      </c>
      <c r="D141" t="str">
        <f t="shared" si="2"/>
        <v>14121 - SAN JOSE BOMBEO BUENA VISTA</v>
      </c>
    </row>
    <row r="142" spans="2:4" x14ac:dyDescent="0.2">
      <c r="B142" s="11">
        <v>14122</v>
      </c>
      <c r="C142" s="11" t="s">
        <v>273</v>
      </c>
      <c r="D142" t="str">
        <f t="shared" si="2"/>
        <v>14122 - SAN JOSE PLANTA</v>
      </c>
    </row>
    <row r="143" spans="2:4" x14ac:dyDescent="0.2">
      <c r="B143" s="11">
        <v>14123</v>
      </c>
      <c r="C143" s="11" t="s">
        <v>274</v>
      </c>
      <c r="D143" t="str">
        <f t="shared" si="2"/>
        <v>14123 - SAN JOSE OTROS PROCESOS OPERATIVOS</v>
      </c>
    </row>
    <row r="144" spans="2:4" x14ac:dyDescent="0.2">
      <c r="B144" s="11">
        <v>14124</v>
      </c>
      <c r="C144" s="11" t="s">
        <v>275</v>
      </c>
      <c r="D144" t="str">
        <f t="shared" si="2"/>
        <v>14124 - SAN JOSE GASTOS COMPARTIDOS</v>
      </c>
    </row>
    <row r="145" spans="2:4" x14ac:dyDescent="0.2">
      <c r="B145" s="11">
        <v>14125</v>
      </c>
      <c r="C145" s="11" t="s">
        <v>276</v>
      </c>
      <c r="D145" t="str">
        <f t="shared" si="2"/>
        <v>14125 - SAN JOSE COSTOS COMPARTIDOS</v>
      </c>
    </row>
    <row r="146" spans="2:4" x14ac:dyDescent="0.2">
      <c r="B146" s="11">
        <v>1306</v>
      </c>
      <c r="C146" s="11" t="s">
        <v>277</v>
      </c>
      <c r="D146" t="str">
        <f t="shared" si="2"/>
        <v>1306 - SUPIA</v>
      </c>
    </row>
    <row r="147" spans="2:4" x14ac:dyDescent="0.2">
      <c r="B147" s="11">
        <v>13061</v>
      </c>
      <c r="C147" s="11" t="s">
        <v>278</v>
      </c>
      <c r="D147" t="str">
        <f t="shared" si="2"/>
        <v>13061 - SUPIA PLANTA</v>
      </c>
    </row>
    <row r="148" spans="2:4" x14ac:dyDescent="0.2">
      <c r="B148" s="11">
        <v>13062</v>
      </c>
      <c r="C148" s="11" t="s">
        <v>279</v>
      </c>
      <c r="D148" t="str">
        <f t="shared" si="2"/>
        <v>13062 - SUPIA OTROS PROCESOS OPERATIVOS</v>
      </c>
    </row>
    <row r="149" spans="2:4" x14ac:dyDescent="0.2">
      <c r="B149" s="11">
        <v>13063</v>
      </c>
      <c r="C149" s="11" t="s">
        <v>280</v>
      </c>
      <c r="D149" t="str">
        <f t="shared" si="2"/>
        <v>13063 - SUPIA GASTOS COMPARTIDOS</v>
      </c>
    </row>
    <row r="150" spans="2:4" x14ac:dyDescent="0.2">
      <c r="B150" s="11">
        <v>13064</v>
      </c>
      <c r="C150" s="11" t="s">
        <v>281</v>
      </c>
      <c r="D150" t="str">
        <f t="shared" si="2"/>
        <v>13064 - SUPIA COSTOS COMPARTIDOS</v>
      </c>
    </row>
    <row r="151" spans="2:4" x14ac:dyDescent="0.2">
      <c r="B151" s="11">
        <v>1413</v>
      </c>
      <c r="C151" s="11" t="s">
        <v>282</v>
      </c>
      <c r="D151" t="str">
        <f t="shared" si="2"/>
        <v>1413 - VICTORIA</v>
      </c>
    </row>
    <row r="152" spans="2:4" x14ac:dyDescent="0.2">
      <c r="B152" s="11">
        <v>14131</v>
      </c>
      <c r="C152" s="11" t="s">
        <v>283</v>
      </c>
      <c r="D152" t="str">
        <f t="shared" si="2"/>
        <v>14131 - VICTORIA PLANTA</v>
      </c>
    </row>
    <row r="153" spans="2:4" x14ac:dyDescent="0.2">
      <c r="B153" s="11">
        <v>14132</v>
      </c>
      <c r="C153" s="11" t="s">
        <v>284</v>
      </c>
      <c r="D153" t="str">
        <f t="shared" si="2"/>
        <v>14132 - VICTORIA PLANTA AGUAS RESIDUALES</v>
      </c>
    </row>
    <row r="154" spans="2:4" x14ac:dyDescent="0.2">
      <c r="B154" s="11">
        <v>14133</v>
      </c>
      <c r="C154" s="11" t="s">
        <v>285</v>
      </c>
      <c r="D154" t="str">
        <f t="shared" si="2"/>
        <v>14133 - VICTORIA OTROS PROCESOS OPERATIVOS</v>
      </c>
    </row>
    <row r="155" spans="2:4" x14ac:dyDescent="0.2">
      <c r="B155" s="11">
        <v>14134</v>
      </c>
      <c r="C155" s="11" t="s">
        <v>286</v>
      </c>
      <c r="D155" t="str">
        <f t="shared" si="2"/>
        <v>14134 - VICTORIA GASTOS COMPARTIDOS</v>
      </c>
    </row>
    <row r="156" spans="2:4" x14ac:dyDescent="0.2">
      <c r="B156" s="11">
        <v>14135</v>
      </c>
      <c r="C156" s="11" t="s">
        <v>287</v>
      </c>
      <c r="D156" t="str">
        <f t="shared" si="2"/>
        <v>14135 - VICTORIA COSTOS COMPARTIDOS</v>
      </c>
    </row>
    <row r="157" spans="2:4" x14ac:dyDescent="0.2">
      <c r="B157" s="11">
        <v>1307</v>
      </c>
      <c r="C157" s="11" t="s">
        <v>288</v>
      </c>
      <c r="D157" t="str">
        <f t="shared" si="2"/>
        <v>1307 - VITERBO</v>
      </c>
    </row>
    <row r="158" spans="2:4" x14ac:dyDescent="0.2">
      <c r="B158" s="11">
        <v>13071</v>
      </c>
      <c r="C158" s="11" t="s">
        <v>289</v>
      </c>
      <c r="D158" t="str">
        <f t="shared" si="2"/>
        <v>13071 - VITERBO PLANTA</v>
      </c>
    </row>
    <row r="159" spans="2:4" x14ac:dyDescent="0.2">
      <c r="B159" s="11">
        <v>13072</v>
      </c>
      <c r="C159" s="11" t="s">
        <v>290</v>
      </c>
      <c r="D159" t="str">
        <f t="shared" si="2"/>
        <v>13072 - VITERBO OTROS PROCESOS OPERATIVOS</v>
      </c>
    </row>
    <row r="160" spans="2:4" x14ac:dyDescent="0.2">
      <c r="B160" s="11">
        <v>13073</v>
      </c>
      <c r="C160" s="11" t="s">
        <v>291</v>
      </c>
      <c r="D160" t="str">
        <f t="shared" si="2"/>
        <v>13073 - VITERBO GASTOS COMPARTIDOS</v>
      </c>
    </row>
    <row r="161" spans="2:4" x14ac:dyDescent="0.2">
      <c r="B161" s="11">
        <v>13074</v>
      </c>
      <c r="C161" s="11" t="s">
        <v>292</v>
      </c>
      <c r="D161" t="str">
        <f t="shared" si="2"/>
        <v>13074 - VITERBO COSTOS COMPARTIDOS</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91"/>
  <sheetViews>
    <sheetView topLeftCell="A47" workbookViewId="0">
      <selection activeCell="D3" sqref="D3"/>
    </sheetView>
  </sheetViews>
  <sheetFormatPr baseColWidth="10" defaultRowHeight="11.25" x14ac:dyDescent="0.2"/>
  <cols>
    <col min="2" max="2" width="17.6640625" bestFit="1" customWidth="1"/>
  </cols>
  <sheetData>
    <row r="3" spans="1:5" ht="12.75" x14ac:dyDescent="0.2">
      <c r="A3" s="8"/>
      <c r="B3" s="9" t="s">
        <v>36</v>
      </c>
      <c r="C3" s="8" t="s">
        <v>37</v>
      </c>
      <c r="D3" s="8" t="s">
        <v>38</v>
      </c>
      <c r="E3" s="8" t="s">
        <v>39</v>
      </c>
    </row>
    <row r="4" spans="1:5" ht="12.75" x14ac:dyDescent="0.2">
      <c r="A4" s="10"/>
      <c r="B4" s="10">
        <v>2101010101</v>
      </c>
      <c r="C4" s="8" t="s">
        <v>40</v>
      </c>
      <c r="D4" s="8" t="s">
        <v>41</v>
      </c>
      <c r="E4" s="8" t="s">
        <v>42</v>
      </c>
    </row>
    <row r="5" spans="1:5" ht="12.75" x14ac:dyDescent="0.2">
      <c r="A5" s="10"/>
      <c r="B5" s="10">
        <v>2101011398</v>
      </c>
      <c r="C5" s="8" t="s">
        <v>43</v>
      </c>
      <c r="D5" s="8" t="s">
        <v>41</v>
      </c>
      <c r="E5" s="8" t="s">
        <v>42</v>
      </c>
    </row>
    <row r="6" spans="1:5" ht="12.75" x14ac:dyDescent="0.2">
      <c r="A6" s="10"/>
      <c r="B6" s="10">
        <v>21010115</v>
      </c>
      <c r="C6" s="8" t="s">
        <v>44</v>
      </c>
      <c r="D6" s="8" t="s">
        <v>41</v>
      </c>
      <c r="E6" s="8" t="s">
        <v>42</v>
      </c>
    </row>
    <row r="7" spans="1:5" ht="12.75" x14ac:dyDescent="0.2">
      <c r="A7" s="10"/>
      <c r="B7" s="10">
        <v>21010117</v>
      </c>
      <c r="C7" s="8" t="s">
        <v>45</v>
      </c>
      <c r="D7" s="8" t="s">
        <v>41</v>
      </c>
      <c r="E7" s="8" t="s">
        <v>42</v>
      </c>
    </row>
    <row r="8" spans="1:5" ht="12.75" x14ac:dyDescent="0.2">
      <c r="A8" s="10"/>
      <c r="B8" s="10">
        <v>21010119</v>
      </c>
      <c r="C8" s="8" t="s">
        <v>46</v>
      </c>
      <c r="D8" s="8" t="s">
        <v>41</v>
      </c>
      <c r="E8" s="8" t="s">
        <v>42</v>
      </c>
    </row>
    <row r="9" spans="1:5" ht="12.75" x14ac:dyDescent="0.2">
      <c r="A9" s="10"/>
      <c r="B9" s="10">
        <v>21010121</v>
      </c>
      <c r="C9" s="8" t="s">
        <v>47</v>
      </c>
      <c r="D9" s="8" t="s">
        <v>41</v>
      </c>
      <c r="E9" s="8" t="s">
        <v>42</v>
      </c>
    </row>
    <row r="10" spans="1:5" ht="12.75" x14ac:dyDescent="0.2">
      <c r="A10" s="10"/>
      <c r="B10" s="10">
        <v>21010131</v>
      </c>
      <c r="C10" s="8" t="s">
        <v>48</v>
      </c>
      <c r="D10" s="8" t="s">
        <v>41</v>
      </c>
      <c r="E10" s="8" t="s">
        <v>42</v>
      </c>
    </row>
    <row r="11" spans="1:5" ht="12.75" x14ac:dyDescent="0.2">
      <c r="A11" s="10"/>
      <c r="B11" s="10">
        <v>21010133</v>
      </c>
      <c r="C11" s="8" t="s">
        <v>49</v>
      </c>
      <c r="D11" s="8" t="s">
        <v>41</v>
      </c>
      <c r="E11" s="8" t="s">
        <v>42</v>
      </c>
    </row>
    <row r="12" spans="1:5" ht="12.75" x14ac:dyDescent="0.2">
      <c r="A12" s="10"/>
      <c r="B12" s="10">
        <v>2101019801</v>
      </c>
      <c r="C12" s="8" t="s">
        <v>50</v>
      </c>
      <c r="D12" s="8" t="s">
        <v>41</v>
      </c>
      <c r="E12" s="8" t="s">
        <v>42</v>
      </c>
    </row>
    <row r="13" spans="1:5" ht="12.75" x14ac:dyDescent="0.2">
      <c r="A13" s="10"/>
      <c r="B13" s="10">
        <v>2101019802</v>
      </c>
      <c r="C13" s="8" t="s">
        <v>51</v>
      </c>
      <c r="D13" s="8" t="s">
        <v>41</v>
      </c>
      <c r="E13" s="8" t="s">
        <v>42</v>
      </c>
    </row>
    <row r="14" spans="1:5" ht="12.75" x14ac:dyDescent="0.2">
      <c r="A14" s="10"/>
      <c r="B14" s="10">
        <v>2101019803</v>
      </c>
      <c r="C14" s="8" t="s">
        <v>52</v>
      </c>
      <c r="D14" s="8" t="s">
        <v>41</v>
      </c>
      <c r="E14" s="8" t="s">
        <v>42</v>
      </c>
    </row>
    <row r="15" spans="1:5" ht="12.75" x14ac:dyDescent="0.2">
      <c r="A15" s="10"/>
      <c r="B15" s="10">
        <v>2101019804</v>
      </c>
      <c r="C15" s="8" t="s">
        <v>53</v>
      </c>
      <c r="D15" s="8" t="s">
        <v>41</v>
      </c>
      <c r="E15" s="8" t="s">
        <v>42</v>
      </c>
    </row>
    <row r="16" spans="1:5" ht="12.75" x14ac:dyDescent="0.2">
      <c r="A16" s="10"/>
      <c r="B16" s="10">
        <v>2101019805</v>
      </c>
      <c r="C16" s="8" t="s">
        <v>54</v>
      </c>
      <c r="D16" s="8" t="s">
        <v>41</v>
      </c>
      <c r="E16" s="8" t="s">
        <v>42</v>
      </c>
    </row>
    <row r="17" spans="1:5" ht="12.75" x14ac:dyDescent="0.2">
      <c r="A17" s="10"/>
      <c r="B17" s="10">
        <v>2101019806</v>
      </c>
      <c r="C17" s="8" t="s">
        <v>55</v>
      </c>
      <c r="D17" s="8" t="s">
        <v>41</v>
      </c>
      <c r="E17" s="8" t="s">
        <v>42</v>
      </c>
    </row>
    <row r="18" spans="1:5" ht="12.75" x14ac:dyDescent="0.2">
      <c r="A18" s="10"/>
      <c r="B18" s="10">
        <v>2101019808</v>
      </c>
      <c r="C18" s="8" t="s">
        <v>56</v>
      </c>
      <c r="D18" s="8" t="s">
        <v>41</v>
      </c>
      <c r="E18" s="8" t="s">
        <v>42</v>
      </c>
    </row>
    <row r="19" spans="1:5" ht="12.75" x14ac:dyDescent="0.2">
      <c r="A19" s="10"/>
      <c r="B19" s="10">
        <v>21010203</v>
      </c>
      <c r="C19" s="8" t="s">
        <v>57</v>
      </c>
      <c r="D19" s="8" t="s">
        <v>41</v>
      </c>
      <c r="E19" s="8" t="s">
        <v>42</v>
      </c>
    </row>
    <row r="20" spans="1:5" ht="12.75" x14ac:dyDescent="0.2">
      <c r="A20" s="10"/>
      <c r="B20" s="10">
        <v>21010207</v>
      </c>
      <c r="C20" s="8" t="s">
        <v>58</v>
      </c>
      <c r="D20" s="8" t="s">
        <v>41</v>
      </c>
      <c r="E20" s="8" t="s">
        <v>42</v>
      </c>
    </row>
    <row r="21" spans="1:5" ht="12.75" x14ac:dyDescent="0.2">
      <c r="A21" s="10"/>
      <c r="B21" s="10">
        <v>21010211</v>
      </c>
      <c r="C21" s="8" t="s">
        <v>59</v>
      </c>
      <c r="D21" s="8" t="s">
        <v>41</v>
      </c>
      <c r="E21" s="8" t="s">
        <v>42</v>
      </c>
    </row>
    <row r="22" spans="1:5" ht="12.75" x14ac:dyDescent="0.2">
      <c r="A22" s="10"/>
      <c r="B22" s="10">
        <v>21010301010305</v>
      </c>
      <c r="C22" s="8" t="s">
        <v>60</v>
      </c>
      <c r="D22" s="8" t="s">
        <v>41</v>
      </c>
      <c r="E22" s="8" t="s">
        <v>42</v>
      </c>
    </row>
    <row r="23" spans="1:5" ht="12.75" x14ac:dyDescent="0.2">
      <c r="A23" s="10"/>
      <c r="B23" s="10">
        <v>210103010301</v>
      </c>
      <c r="C23" s="8" t="s">
        <v>61</v>
      </c>
      <c r="D23" s="8" t="s">
        <v>41</v>
      </c>
      <c r="E23" s="8" t="s">
        <v>42</v>
      </c>
    </row>
    <row r="24" spans="1:5" ht="12.75" x14ac:dyDescent="0.2">
      <c r="A24" s="10"/>
      <c r="B24" s="10">
        <v>210103010303</v>
      </c>
      <c r="C24" s="8" t="s">
        <v>62</v>
      </c>
      <c r="D24" s="8" t="s">
        <v>41</v>
      </c>
      <c r="E24" s="8" t="s">
        <v>42</v>
      </c>
    </row>
    <row r="25" spans="1:5" ht="12.75" x14ac:dyDescent="0.2">
      <c r="A25" s="10"/>
      <c r="B25" s="10">
        <v>210103010309</v>
      </c>
      <c r="C25" s="8" t="s">
        <v>63</v>
      </c>
      <c r="D25" s="8" t="s">
        <v>41</v>
      </c>
      <c r="E25" s="8" t="s">
        <v>42</v>
      </c>
    </row>
    <row r="26" spans="1:5" ht="12.75" x14ac:dyDescent="0.2">
      <c r="A26" s="10"/>
      <c r="B26" s="10">
        <v>210103030101</v>
      </c>
      <c r="C26" s="8" t="s">
        <v>64</v>
      </c>
      <c r="D26" s="8" t="s">
        <v>41</v>
      </c>
      <c r="E26" s="8" t="s">
        <v>42</v>
      </c>
    </row>
    <row r="27" spans="1:5" ht="12.75" x14ac:dyDescent="0.2">
      <c r="A27" s="10"/>
      <c r="B27" s="10">
        <v>210103030103</v>
      </c>
      <c r="C27" s="8" t="s">
        <v>65</v>
      </c>
      <c r="D27" s="8" t="s">
        <v>41</v>
      </c>
      <c r="E27" s="8" t="s">
        <v>42</v>
      </c>
    </row>
    <row r="28" spans="1:5" ht="12.75" x14ac:dyDescent="0.2">
      <c r="A28" s="10"/>
      <c r="B28" s="10">
        <v>210103030105</v>
      </c>
      <c r="C28" s="8" t="s">
        <v>66</v>
      </c>
      <c r="D28" s="8" t="s">
        <v>41</v>
      </c>
      <c r="E28" s="8" t="s">
        <v>42</v>
      </c>
    </row>
    <row r="29" spans="1:5" ht="12.75" x14ac:dyDescent="0.2">
      <c r="A29" s="10"/>
      <c r="B29" s="10">
        <v>21020101</v>
      </c>
      <c r="C29" s="8" t="s">
        <v>67</v>
      </c>
      <c r="D29" s="8" t="s">
        <v>41</v>
      </c>
      <c r="E29" s="8" t="s">
        <v>42</v>
      </c>
    </row>
    <row r="30" spans="1:5" ht="12.75" x14ac:dyDescent="0.2">
      <c r="A30" s="10"/>
      <c r="B30" s="10">
        <v>21020103</v>
      </c>
      <c r="C30" s="8" t="s">
        <v>68</v>
      </c>
      <c r="D30" s="8" t="s">
        <v>41</v>
      </c>
      <c r="E30" s="8" t="s">
        <v>42</v>
      </c>
    </row>
    <row r="31" spans="1:5" ht="12.75" x14ac:dyDescent="0.2">
      <c r="A31" s="10"/>
      <c r="B31" s="10">
        <v>21020105</v>
      </c>
      <c r="C31" s="8" t="s">
        <v>69</v>
      </c>
      <c r="D31" s="8" t="s">
        <v>41</v>
      </c>
      <c r="E31" s="8" t="s">
        <v>42</v>
      </c>
    </row>
    <row r="32" spans="1:5" ht="12.75" x14ac:dyDescent="0.2">
      <c r="A32" s="10"/>
      <c r="B32" s="10">
        <v>2102019801</v>
      </c>
      <c r="C32" s="8" t="s">
        <v>70</v>
      </c>
      <c r="D32" s="8" t="s">
        <v>41</v>
      </c>
      <c r="E32" s="8" t="s">
        <v>42</v>
      </c>
    </row>
    <row r="33" spans="1:5" ht="12.75" x14ac:dyDescent="0.2">
      <c r="A33" s="10"/>
      <c r="B33" s="10">
        <v>2102019802</v>
      </c>
      <c r="C33" s="8" t="s">
        <v>71</v>
      </c>
      <c r="D33" s="8" t="s">
        <v>41</v>
      </c>
      <c r="E33" s="8" t="s">
        <v>42</v>
      </c>
    </row>
    <row r="34" spans="1:5" ht="12.75" x14ac:dyDescent="0.2">
      <c r="A34" s="10"/>
      <c r="B34" s="10">
        <v>21020201</v>
      </c>
      <c r="C34" s="8" t="s">
        <v>72</v>
      </c>
      <c r="D34" s="8" t="s">
        <v>41</v>
      </c>
      <c r="E34" s="8" t="s">
        <v>42</v>
      </c>
    </row>
    <row r="35" spans="1:5" ht="12.75" x14ac:dyDescent="0.2">
      <c r="A35" s="10"/>
      <c r="B35" s="10">
        <v>21020203</v>
      </c>
      <c r="C35" s="8" t="s">
        <v>73</v>
      </c>
      <c r="D35" s="8" t="s">
        <v>41</v>
      </c>
      <c r="E35" s="8" t="s">
        <v>42</v>
      </c>
    </row>
    <row r="36" spans="1:5" ht="12.75" x14ac:dyDescent="0.2">
      <c r="A36" s="10"/>
      <c r="B36" s="10">
        <v>21020205</v>
      </c>
      <c r="C36" s="8" t="s">
        <v>74</v>
      </c>
      <c r="D36" s="8" t="s">
        <v>41</v>
      </c>
      <c r="E36" s="8" t="s">
        <v>42</v>
      </c>
    </row>
    <row r="37" spans="1:5" ht="12.75" x14ac:dyDescent="0.2">
      <c r="A37" s="10"/>
      <c r="B37" s="10">
        <v>21020207</v>
      </c>
      <c r="C37" s="8" t="s">
        <v>75</v>
      </c>
      <c r="D37" s="8" t="s">
        <v>41</v>
      </c>
      <c r="E37" s="8" t="s">
        <v>42</v>
      </c>
    </row>
    <row r="38" spans="1:5" ht="12.75" x14ac:dyDescent="0.2">
      <c r="A38" s="10"/>
      <c r="B38" s="10">
        <v>21020209</v>
      </c>
      <c r="C38" s="8" t="s">
        <v>76</v>
      </c>
      <c r="D38" s="8" t="s">
        <v>41</v>
      </c>
      <c r="E38" s="8" t="s">
        <v>42</v>
      </c>
    </row>
    <row r="39" spans="1:5" ht="12.75" x14ac:dyDescent="0.2">
      <c r="A39" s="10"/>
      <c r="B39" s="10">
        <v>21020211</v>
      </c>
      <c r="C39" s="8" t="s">
        <v>77</v>
      </c>
      <c r="D39" s="8" t="s">
        <v>41</v>
      </c>
      <c r="E39" s="8" t="s">
        <v>42</v>
      </c>
    </row>
    <row r="40" spans="1:5" ht="12.75" x14ac:dyDescent="0.2">
      <c r="A40" s="10"/>
      <c r="B40" s="10">
        <v>21020213</v>
      </c>
      <c r="C40" s="8" t="s">
        <v>78</v>
      </c>
      <c r="D40" s="8" t="s">
        <v>41</v>
      </c>
      <c r="E40" s="8" t="s">
        <v>42</v>
      </c>
    </row>
    <row r="41" spans="1:5" ht="12.75" x14ac:dyDescent="0.2">
      <c r="A41" s="10"/>
      <c r="B41" s="10">
        <v>21020215</v>
      </c>
      <c r="C41" s="8" t="s">
        <v>79</v>
      </c>
      <c r="D41" s="8" t="s">
        <v>41</v>
      </c>
      <c r="E41" s="8" t="s">
        <v>42</v>
      </c>
    </row>
    <row r="42" spans="1:5" ht="12.75" x14ac:dyDescent="0.2">
      <c r="A42" s="10"/>
      <c r="B42" s="10">
        <v>21020217</v>
      </c>
      <c r="C42" s="8" t="s">
        <v>80</v>
      </c>
      <c r="D42" s="8" t="s">
        <v>41</v>
      </c>
      <c r="E42" s="8" t="s">
        <v>42</v>
      </c>
    </row>
    <row r="43" spans="1:5" ht="12.75" x14ac:dyDescent="0.2">
      <c r="A43" s="10"/>
      <c r="B43" s="10">
        <v>21020219</v>
      </c>
      <c r="C43" s="8" t="s">
        <v>81</v>
      </c>
      <c r="D43" s="8" t="s">
        <v>41</v>
      </c>
      <c r="E43" s="8" t="s">
        <v>42</v>
      </c>
    </row>
    <row r="44" spans="1:5" ht="12.75" x14ac:dyDescent="0.2">
      <c r="A44" s="10"/>
      <c r="B44" s="10">
        <v>21020221</v>
      </c>
      <c r="C44" s="8" t="s">
        <v>82</v>
      </c>
      <c r="D44" s="8" t="s">
        <v>41</v>
      </c>
      <c r="E44" s="8" t="s">
        <v>42</v>
      </c>
    </row>
    <row r="45" spans="1:5" ht="12.75" x14ac:dyDescent="0.2">
      <c r="A45" s="10"/>
      <c r="B45" s="10">
        <v>21020223</v>
      </c>
      <c r="C45" s="8" t="s">
        <v>83</v>
      </c>
      <c r="D45" s="8" t="s">
        <v>41</v>
      </c>
      <c r="E45" s="8" t="s">
        <v>42</v>
      </c>
    </row>
    <row r="46" spans="1:5" ht="12.75" x14ac:dyDescent="0.2">
      <c r="A46" s="10"/>
      <c r="B46" s="10">
        <v>21020225</v>
      </c>
      <c r="C46" s="8" t="s">
        <v>84</v>
      </c>
      <c r="D46" s="8" t="s">
        <v>41</v>
      </c>
      <c r="E46" s="8" t="s">
        <v>42</v>
      </c>
    </row>
    <row r="47" spans="1:5" ht="12.75" x14ac:dyDescent="0.2">
      <c r="A47" s="10"/>
      <c r="B47" s="10">
        <v>21020227</v>
      </c>
      <c r="C47" s="8" t="s">
        <v>85</v>
      </c>
      <c r="D47" s="8" t="s">
        <v>41</v>
      </c>
      <c r="E47" s="8" t="s">
        <v>42</v>
      </c>
    </row>
    <row r="48" spans="1:5" ht="12.75" x14ac:dyDescent="0.2">
      <c r="A48" s="10"/>
      <c r="B48" s="10">
        <v>2102029801</v>
      </c>
      <c r="C48" s="8" t="s">
        <v>86</v>
      </c>
      <c r="D48" s="8" t="s">
        <v>41</v>
      </c>
      <c r="E48" s="8" t="s">
        <v>42</v>
      </c>
    </row>
    <row r="49" spans="1:5" ht="12.75" x14ac:dyDescent="0.2">
      <c r="A49" s="10"/>
      <c r="B49" s="10">
        <v>2102029802</v>
      </c>
      <c r="C49" s="8" t="s">
        <v>87</v>
      </c>
      <c r="D49" s="8" t="s">
        <v>41</v>
      </c>
      <c r="E49" s="8" t="s">
        <v>42</v>
      </c>
    </row>
    <row r="50" spans="1:5" ht="12.75" x14ac:dyDescent="0.2">
      <c r="A50" s="10"/>
      <c r="B50" s="10">
        <v>2102029803</v>
      </c>
      <c r="C50" s="8" t="s">
        <v>88</v>
      </c>
      <c r="D50" s="8" t="s">
        <v>41</v>
      </c>
      <c r="E50" s="8" t="s">
        <v>42</v>
      </c>
    </row>
    <row r="51" spans="1:5" ht="12.75" x14ac:dyDescent="0.2">
      <c r="A51" s="10"/>
      <c r="B51" s="10">
        <v>2102029804</v>
      </c>
      <c r="C51" s="8" t="s">
        <v>89</v>
      </c>
      <c r="D51" s="8" t="s">
        <v>41</v>
      </c>
      <c r="E51" s="8" t="s">
        <v>42</v>
      </c>
    </row>
    <row r="52" spans="1:5" ht="12.75" x14ac:dyDescent="0.2">
      <c r="A52" s="10"/>
      <c r="B52" s="10">
        <v>2102029805</v>
      </c>
      <c r="C52" s="8" t="s">
        <v>90</v>
      </c>
      <c r="D52" s="8" t="s">
        <v>41</v>
      </c>
      <c r="E52" s="8" t="s">
        <v>42</v>
      </c>
    </row>
    <row r="53" spans="1:5" ht="12.75" x14ac:dyDescent="0.2">
      <c r="A53" s="10"/>
      <c r="B53" s="10">
        <v>21020301</v>
      </c>
      <c r="C53" s="8" t="s">
        <v>91</v>
      </c>
      <c r="D53" s="8" t="s">
        <v>41</v>
      </c>
      <c r="E53" s="8" t="s">
        <v>42</v>
      </c>
    </row>
    <row r="54" spans="1:5" ht="12.75" x14ac:dyDescent="0.2">
      <c r="A54" s="10"/>
      <c r="B54" s="10">
        <v>21030101019801</v>
      </c>
      <c r="C54" s="8" t="s">
        <v>92</v>
      </c>
      <c r="D54" s="8" t="s">
        <v>41</v>
      </c>
      <c r="E54" s="8" t="s">
        <v>42</v>
      </c>
    </row>
    <row r="55" spans="1:5" ht="12.75" x14ac:dyDescent="0.2">
      <c r="A55" s="10"/>
      <c r="B55" s="10">
        <v>21039805</v>
      </c>
      <c r="C55" s="8" t="s">
        <v>93</v>
      </c>
      <c r="D55" s="8" t="s">
        <v>41</v>
      </c>
      <c r="E55" s="8" t="s">
        <v>42</v>
      </c>
    </row>
    <row r="56" spans="1:5" ht="12.75" x14ac:dyDescent="0.2">
      <c r="A56" s="10"/>
      <c r="B56" s="10">
        <v>21039807</v>
      </c>
      <c r="C56" s="8" t="s">
        <v>94</v>
      </c>
      <c r="D56" s="8" t="s">
        <v>41</v>
      </c>
      <c r="E56" s="8" t="s">
        <v>42</v>
      </c>
    </row>
    <row r="57" spans="1:5" ht="12.75" x14ac:dyDescent="0.2">
      <c r="A57" s="10"/>
      <c r="B57" s="10">
        <v>2103989801</v>
      </c>
      <c r="C57" s="8" t="s">
        <v>95</v>
      </c>
      <c r="D57" s="8" t="s">
        <v>41</v>
      </c>
      <c r="E57" s="8" t="s">
        <v>42</v>
      </c>
    </row>
    <row r="58" spans="1:5" ht="12.75" x14ac:dyDescent="0.2">
      <c r="A58" s="10"/>
      <c r="B58" s="10">
        <v>2103989802</v>
      </c>
      <c r="C58" s="8" t="s">
        <v>96</v>
      </c>
      <c r="D58" s="8" t="s">
        <v>41</v>
      </c>
      <c r="E58" s="8" t="s">
        <v>42</v>
      </c>
    </row>
    <row r="59" spans="1:5" ht="12.75" x14ac:dyDescent="0.2">
      <c r="A59" s="10"/>
      <c r="B59" s="10">
        <v>2201019801</v>
      </c>
      <c r="C59" s="8" t="s">
        <v>97</v>
      </c>
      <c r="D59" s="8" t="s">
        <v>98</v>
      </c>
      <c r="E59" s="8" t="s">
        <v>42</v>
      </c>
    </row>
    <row r="60" spans="1:5" ht="12.75" x14ac:dyDescent="0.2">
      <c r="A60" s="10"/>
      <c r="B60" s="10">
        <v>2201019802</v>
      </c>
      <c r="C60" s="8" t="s">
        <v>99</v>
      </c>
      <c r="D60" s="8" t="s">
        <v>98</v>
      </c>
      <c r="E60" s="8" t="s">
        <v>42</v>
      </c>
    </row>
    <row r="61" spans="1:5" ht="12.75" x14ac:dyDescent="0.2">
      <c r="A61" s="10"/>
      <c r="B61" s="10">
        <v>2202059801</v>
      </c>
      <c r="C61" s="8" t="s">
        <v>100</v>
      </c>
      <c r="D61" s="8" t="s">
        <v>98</v>
      </c>
      <c r="E61" s="8" t="s">
        <v>42</v>
      </c>
    </row>
    <row r="62" spans="1:5" ht="12.75" x14ac:dyDescent="0.2">
      <c r="A62" s="10"/>
      <c r="B62" s="10">
        <v>2202059802</v>
      </c>
      <c r="C62" s="8" t="s">
        <v>101</v>
      </c>
      <c r="D62" s="8" t="s">
        <v>98</v>
      </c>
      <c r="E62" s="8" t="s">
        <v>42</v>
      </c>
    </row>
    <row r="63" spans="1:5" ht="12.75" x14ac:dyDescent="0.2">
      <c r="A63" s="10"/>
      <c r="B63" s="10">
        <v>2202059803</v>
      </c>
      <c r="C63" s="8" t="s">
        <v>102</v>
      </c>
      <c r="D63" s="8" t="s">
        <v>98</v>
      </c>
      <c r="E63" s="8" t="s">
        <v>42</v>
      </c>
    </row>
    <row r="64" spans="1:5" ht="12.75" x14ac:dyDescent="0.2">
      <c r="A64" s="10"/>
      <c r="B64" s="10">
        <v>2202059804</v>
      </c>
      <c r="C64" s="8" t="s">
        <v>103</v>
      </c>
      <c r="D64" s="8" t="s">
        <v>98</v>
      </c>
      <c r="E64" s="8" t="s">
        <v>42</v>
      </c>
    </row>
    <row r="65" spans="1:5" ht="12.75" x14ac:dyDescent="0.2">
      <c r="A65" s="10"/>
      <c r="B65" s="10">
        <v>2202059805</v>
      </c>
      <c r="C65" s="8" t="s">
        <v>104</v>
      </c>
      <c r="D65" s="8" t="s">
        <v>98</v>
      </c>
      <c r="E65" s="8" t="s">
        <v>42</v>
      </c>
    </row>
    <row r="66" spans="1:5" ht="12.75" x14ac:dyDescent="0.2">
      <c r="A66" s="10"/>
      <c r="B66" s="10">
        <v>2202059806</v>
      </c>
      <c r="C66" s="8" t="s">
        <v>105</v>
      </c>
      <c r="D66" s="8" t="s">
        <v>98</v>
      </c>
      <c r="E66" s="8" t="s">
        <v>42</v>
      </c>
    </row>
    <row r="67" spans="1:5" ht="12.75" x14ac:dyDescent="0.2">
      <c r="A67" s="10"/>
      <c r="B67" s="10">
        <v>2202059807</v>
      </c>
      <c r="C67" s="8" t="s">
        <v>106</v>
      </c>
      <c r="D67" s="8" t="s">
        <v>98</v>
      </c>
      <c r="E67" s="8" t="s">
        <v>42</v>
      </c>
    </row>
    <row r="68" spans="1:5" ht="12.75" x14ac:dyDescent="0.2">
      <c r="A68" s="10"/>
      <c r="B68" s="10">
        <v>2202059808</v>
      </c>
      <c r="C68" s="8" t="s">
        <v>107</v>
      </c>
      <c r="D68" s="8" t="s">
        <v>98</v>
      </c>
      <c r="E68" s="8" t="s">
        <v>42</v>
      </c>
    </row>
    <row r="69" spans="1:5" ht="12.75" x14ac:dyDescent="0.2">
      <c r="A69" s="10"/>
      <c r="B69" s="10">
        <v>2202059809</v>
      </c>
      <c r="C69" s="8" t="s">
        <v>108</v>
      </c>
      <c r="D69" s="8" t="s">
        <v>98</v>
      </c>
      <c r="E69" s="8" t="s">
        <v>42</v>
      </c>
    </row>
    <row r="70" spans="1:5" ht="12.75" x14ac:dyDescent="0.2">
      <c r="A70" s="10"/>
      <c r="B70" s="10">
        <v>2202059810</v>
      </c>
      <c r="C70" s="8" t="s">
        <v>109</v>
      </c>
      <c r="D70" s="8" t="s">
        <v>98</v>
      </c>
      <c r="E70" s="8" t="s">
        <v>42</v>
      </c>
    </row>
    <row r="71" spans="1:5" ht="12.75" x14ac:dyDescent="0.2">
      <c r="A71" s="10"/>
      <c r="B71" s="10">
        <v>2202059811</v>
      </c>
      <c r="C71" s="8" t="s">
        <v>110</v>
      </c>
      <c r="D71" s="8" t="s">
        <v>98</v>
      </c>
      <c r="E71" s="8" t="s">
        <v>42</v>
      </c>
    </row>
    <row r="72" spans="1:5" ht="12.75" x14ac:dyDescent="0.2">
      <c r="A72" s="10"/>
      <c r="B72" s="10">
        <v>2202059812</v>
      </c>
      <c r="C72" s="8" t="s">
        <v>111</v>
      </c>
      <c r="D72" s="8" t="s">
        <v>98</v>
      </c>
      <c r="E72" s="8" t="s">
        <v>42</v>
      </c>
    </row>
    <row r="73" spans="1:5" ht="12.75" x14ac:dyDescent="0.2">
      <c r="A73" s="10"/>
      <c r="B73" s="10">
        <v>2202059813</v>
      </c>
      <c r="C73" s="8" t="s">
        <v>112</v>
      </c>
      <c r="D73" s="8" t="s">
        <v>98</v>
      </c>
      <c r="E73" s="8" t="s">
        <v>42</v>
      </c>
    </row>
    <row r="74" spans="1:5" ht="12.75" x14ac:dyDescent="0.2">
      <c r="A74" s="10"/>
      <c r="B74" s="10">
        <v>2202059814</v>
      </c>
      <c r="C74" s="8" t="s">
        <v>113</v>
      </c>
      <c r="D74" s="8" t="s">
        <v>98</v>
      </c>
      <c r="E74" s="8" t="s">
        <v>42</v>
      </c>
    </row>
    <row r="75" spans="1:5" ht="12.75" x14ac:dyDescent="0.2">
      <c r="A75" s="10"/>
      <c r="B75" s="10">
        <v>230101019801</v>
      </c>
      <c r="C75" s="8" t="s">
        <v>114</v>
      </c>
      <c r="D75" s="8" t="s">
        <v>115</v>
      </c>
      <c r="E75" s="8" t="s">
        <v>42</v>
      </c>
    </row>
    <row r="76" spans="1:5" ht="12.75" x14ac:dyDescent="0.2">
      <c r="A76" s="10"/>
      <c r="B76" s="10">
        <v>230101019802</v>
      </c>
      <c r="C76" s="8" t="s">
        <v>116</v>
      </c>
      <c r="D76" s="8" t="s">
        <v>115</v>
      </c>
      <c r="E76" s="8" t="s">
        <v>42</v>
      </c>
    </row>
    <row r="77" spans="1:5" ht="12.75" x14ac:dyDescent="0.2">
      <c r="A77" s="10"/>
      <c r="B77" s="10">
        <v>2301010201</v>
      </c>
      <c r="C77" s="8" t="s">
        <v>117</v>
      </c>
      <c r="D77" s="8" t="s">
        <v>115</v>
      </c>
      <c r="E77" s="8" t="s">
        <v>42</v>
      </c>
    </row>
    <row r="78" spans="1:5" ht="12.75" x14ac:dyDescent="0.2">
      <c r="A78" s="10"/>
      <c r="B78" s="10">
        <v>230101030501</v>
      </c>
      <c r="C78" s="8" t="s">
        <v>118</v>
      </c>
      <c r="D78" s="8" t="s">
        <v>115</v>
      </c>
      <c r="E78" s="8" t="s">
        <v>42</v>
      </c>
    </row>
    <row r="79" spans="1:5" ht="12.75" x14ac:dyDescent="0.2">
      <c r="A79" s="10"/>
      <c r="B79" s="10">
        <v>230101031301</v>
      </c>
      <c r="C79" s="8" t="s">
        <v>119</v>
      </c>
      <c r="D79" s="8" t="s">
        <v>115</v>
      </c>
      <c r="E79" s="8" t="s">
        <v>42</v>
      </c>
    </row>
    <row r="80" spans="1:5" ht="12.75" x14ac:dyDescent="0.2">
      <c r="A80" s="10"/>
      <c r="B80" s="10">
        <v>230101039801</v>
      </c>
      <c r="C80" s="8" t="s">
        <v>120</v>
      </c>
      <c r="D80" s="8" t="s">
        <v>115</v>
      </c>
      <c r="E80" s="8" t="s">
        <v>42</v>
      </c>
    </row>
    <row r="81" spans="1:5" ht="12.75" x14ac:dyDescent="0.2">
      <c r="A81" s="10"/>
      <c r="B81" s="10">
        <v>230101039802</v>
      </c>
      <c r="C81" s="8" t="s">
        <v>116</v>
      </c>
      <c r="D81" s="8" t="s">
        <v>115</v>
      </c>
      <c r="E81" s="8" t="s">
        <v>42</v>
      </c>
    </row>
    <row r="82" spans="1:5" ht="12.75" x14ac:dyDescent="0.2">
      <c r="A82" s="10"/>
      <c r="B82" s="10">
        <v>230101039803</v>
      </c>
      <c r="C82" s="8" t="s">
        <v>121</v>
      </c>
      <c r="D82" s="8" t="s">
        <v>115</v>
      </c>
      <c r="E82" s="8" t="s">
        <v>42</v>
      </c>
    </row>
    <row r="83" spans="1:5" ht="12.75" x14ac:dyDescent="0.2">
      <c r="A83" s="10"/>
      <c r="B83" s="10">
        <v>23010201</v>
      </c>
      <c r="C83" s="8" t="s">
        <v>122</v>
      </c>
      <c r="D83" s="8" t="s">
        <v>115</v>
      </c>
      <c r="E83" s="8" t="s">
        <v>42</v>
      </c>
    </row>
    <row r="84" spans="1:5" ht="12.75" x14ac:dyDescent="0.2">
      <c r="A84" s="10"/>
      <c r="B84" s="10">
        <v>23010202</v>
      </c>
      <c r="C84" s="8" t="s">
        <v>123</v>
      </c>
      <c r="D84" s="8" t="s">
        <v>115</v>
      </c>
      <c r="E84" s="8" t="s">
        <v>42</v>
      </c>
    </row>
    <row r="85" spans="1:5" ht="12.75" x14ac:dyDescent="0.2">
      <c r="A85" s="10"/>
      <c r="B85" s="10">
        <v>230201019801</v>
      </c>
      <c r="C85" s="8" t="s">
        <v>124</v>
      </c>
      <c r="D85" s="8" t="s">
        <v>115</v>
      </c>
      <c r="E85" s="8" t="s">
        <v>42</v>
      </c>
    </row>
    <row r="86" spans="1:5" ht="12.75" x14ac:dyDescent="0.2">
      <c r="A86" s="10"/>
      <c r="B86" s="10">
        <v>230201019802</v>
      </c>
      <c r="C86" s="8" t="s">
        <v>125</v>
      </c>
      <c r="D86" s="8" t="s">
        <v>115</v>
      </c>
      <c r="E86" s="8" t="s">
        <v>42</v>
      </c>
    </row>
    <row r="87" spans="1:5" ht="12.75" x14ac:dyDescent="0.2">
      <c r="A87" s="10"/>
      <c r="B87" s="10">
        <v>2302020198</v>
      </c>
      <c r="C87" s="8" t="s">
        <v>126</v>
      </c>
      <c r="D87" s="8" t="s">
        <v>115</v>
      </c>
      <c r="E87" s="8" t="s">
        <v>42</v>
      </c>
    </row>
    <row r="88" spans="1:5" ht="12.75" x14ac:dyDescent="0.2">
      <c r="A88" s="10"/>
      <c r="B88" s="10">
        <v>2304019801</v>
      </c>
      <c r="C88" s="8" t="s">
        <v>127</v>
      </c>
      <c r="D88" s="8" t="s">
        <v>115</v>
      </c>
      <c r="E88" s="8" t="s">
        <v>42</v>
      </c>
    </row>
    <row r="89" spans="1:5" ht="12.75" x14ac:dyDescent="0.2">
      <c r="A89" s="10"/>
      <c r="B89" s="10">
        <v>2304029801</v>
      </c>
      <c r="C89" s="8" t="s">
        <v>128</v>
      </c>
      <c r="D89" s="8" t="s">
        <v>115</v>
      </c>
      <c r="E89" s="8" t="s">
        <v>42</v>
      </c>
    </row>
    <row r="90" spans="1:5" ht="12.75" x14ac:dyDescent="0.2">
      <c r="A90" s="10"/>
      <c r="B90" s="10">
        <v>24020101</v>
      </c>
      <c r="C90" s="8" t="s">
        <v>129</v>
      </c>
      <c r="D90" s="8" t="s">
        <v>130</v>
      </c>
      <c r="E90" s="8" t="s">
        <v>42</v>
      </c>
    </row>
    <row r="91" spans="1:5" ht="12.75" x14ac:dyDescent="0.2">
      <c r="A91" s="10"/>
      <c r="B91" s="10">
        <v>24020201</v>
      </c>
      <c r="C91" s="8" t="s">
        <v>131</v>
      </c>
      <c r="D91" s="8" t="s">
        <v>130</v>
      </c>
      <c r="E91" s="8"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5"/>
  <sheetViews>
    <sheetView topLeftCell="A10" zoomScale="145" zoomScaleNormal="145" workbookViewId="0">
      <selection activeCell="D3" sqref="D3"/>
    </sheetView>
  </sheetViews>
  <sheetFormatPr baseColWidth="10" defaultRowHeight="11.25" x14ac:dyDescent="0.2"/>
  <cols>
    <col min="2" max="2" width="146.83203125" customWidth="1"/>
  </cols>
  <sheetData>
    <row r="3" spans="1:2" x14ac:dyDescent="0.2">
      <c r="A3" t="s">
        <v>0</v>
      </c>
      <c r="B3" t="s">
        <v>1</v>
      </c>
    </row>
    <row r="4" spans="1:2" x14ac:dyDescent="0.2">
      <c r="A4">
        <v>1</v>
      </c>
      <c r="B4" t="s">
        <v>12</v>
      </c>
    </row>
    <row r="5" spans="1:2" x14ac:dyDescent="0.2">
      <c r="A5">
        <v>4</v>
      </c>
      <c r="B5" t="s">
        <v>9</v>
      </c>
    </row>
    <row r="6" spans="1:2" x14ac:dyDescent="0.2">
      <c r="A6">
        <v>8</v>
      </c>
      <c r="B6" t="s">
        <v>2</v>
      </c>
    </row>
    <row r="7" spans="1:2" x14ac:dyDescent="0.2">
      <c r="A7">
        <v>11</v>
      </c>
      <c r="B7" t="s">
        <v>3</v>
      </c>
    </row>
    <row r="8" spans="1:2" x14ac:dyDescent="0.2">
      <c r="A8">
        <v>15</v>
      </c>
      <c r="B8" t="s">
        <v>4</v>
      </c>
    </row>
    <row r="9" spans="1:2" x14ac:dyDescent="0.2">
      <c r="A9">
        <v>19</v>
      </c>
      <c r="B9" t="s">
        <v>13</v>
      </c>
    </row>
    <row r="10" spans="1:2" x14ac:dyDescent="0.2">
      <c r="A10">
        <v>23</v>
      </c>
      <c r="B10" t="s">
        <v>10</v>
      </c>
    </row>
    <row r="11" spans="1:2" x14ac:dyDescent="0.2">
      <c r="A11">
        <v>28</v>
      </c>
      <c r="B11" t="s">
        <v>14</v>
      </c>
    </row>
    <row r="12" spans="1:2" x14ac:dyDescent="0.2">
      <c r="A12">
        <v>34</v>
      </c>
      <c r="B12" t="s">
        <v>5</v>
      </c>
    </row>
    <row r="13" spans="1:2" x14ac:dyDescent="0.2">
      <c r="A13">
        <v>38</v>
      </c>
      <c r="B13" t="s">
        <v>6</v>
      </c>
    </row>
    <row r="14" spans="1:2" x14ac:dyDescent="0.2">
      <c r="A14">
        <v>46</v>
      </c>
      <c r="B14" t="s">
        <v>11</v>
      </c>
    </row>
    <row r="15" spans="1:2" x14ac:dyDescent="0.2">
      <c r="A15">
        <v>49</v>
      </c>
      <c r="B15" t="s">
        <v>15</v>
      </c>
    </row>
    <row r="16" spans="1:2" x14ac:dyDescent="0.2">
      <c r="A16">
        <v>55</v>
      </c>
      <c r="B16" t="s">
        <v>16</v>
      </c>
    </row>
    <row r="17" spans="1:4" x14ac:dyDescent="0.2">
      <c r="A17">
        <v>62</v>
      </c>
      <c r="B17" t="s">
        <v>7</v>
      </c>
    </row>
    <row r="18" spans="1:4" x14ac:dyDescent="0.2">
      <c r="A18">
        <v>66</v>
      </c>
      <c r="B18" t="s">
        <v>8</v>
      </c>
    </row>
    <row r="26" spans="1:4" x14ac:dyDescent="0.2">
      <c r="A26" t="s">
        <v>17</v>
      </c>
      <c r="D26">
        <v>12870900</v>
      </c>
    </row>
    <row r="27" spans="1:4" x14ac:dyDescent="0.2">
      <c r="A27" t="s">
        <v>18</v>
      </c>
      <c r="D27">
        <v>13513100</v>
      </c>
    </row>
    <row r="28" spans="1:4" x14ac:dyDescent="0.2">
      <c r="D28">
        <v>8969400</v>
      </c>
    </row>
    <row r="30" spans="1:4" x14ac:dyDescent="0.2">
      <c r="B30" s="1" t="s">
        <v>21</v>
      </c>
    </row>
    <row r="31" spans="1:4" ht="22.5" x14ac:dyDescent="0.2">
      <c r="B31" s="1" t="s">
        <v>22</v>
      </c>
    </row>
    <row r="32" spans="1:4" x14ac:dyDescent="0.2">
      <c r="B32" s="1" t="s">
        <v>19</v>
      </c>
    </row>
    <row r="33" spans="2:2" ht="33.75" x14ac:dyDescent="0.2">
      <c r="B33" s="1" t="s">
        <v>24</v>
      </c>
    </row>
    <row r="34" spans="2:2" ht="22.5" x14ac:dyDescent="0.2">
      <c r="B34" s="1" t="s">
        <v>23</v>
      </c>
    </row>
    <row r="35" spans="2:2" x14ac:dyDescent="0.2">
      <c r="B35" s="1" t="s">
        <v>20</v>
      </c>
    </row>
  </sheetData>
  <sortState ref="A4:B18">
    <sortCondition ref="A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6"/>
  <sheetViews>
    <sheetView zoomScale="115" zoomScaleNormal="115" workbookViewId="0">
      <selection activeCell="C1" sqref="C1:C10"/>
    </sheetView>
  </sheetViews>
  <sheetFormatPr baseColWidth="10" defaultRowHeight="11.25" x14ac:dyDescent="0.2"/>
  <cols>
    <col min="12" max="12" width="12" style="2"/>
  </cols>
  <sheetData>
    <row r="1" spans="3:14" x14ac:dyDescent="0.2">
      <c r="C1" t="s">
        <v>25</v>
      </c>
    </row>
    <row r="2" spans="3:14" x14ac:dyDescent="0.2">
      <c r="C2" t="s">
        <v>35</v>
      </c>
    </row>
    <row r="3" spans="3:14" x14ac:dyDescent="0.2">
      <c r="C3" t="s">
        <v>26</v>
      </c>
    </row>
    <row r="4" spans="3:14" x14ac:dyDescent="0.2">
      <c r="C4" t="s">
        <v>27</v>
      </c>
    </row>
    <row r="5" spans="3:14" x14ac:dyDescent="0.2">
      <c r="C5" t="s">
        <v>28</v>
      </c>
    </row>
    <row r="6" spans="3:14" x14ac:dyDescent="0.2">
      <c r="C6" t="s">
        <v>29</v>
      </c>
    </row>
    <row r="7" spans="3:14" x14ac:dyDescent="0.2">
      <c r="C7" t="s">
        <v>30</v>
      </c>
    </row>
    <row r="8" spans="3:14" x14ac:dyDescent="0.2">
      <c r="C8" t="s">
        <v>34</v>
      </c>
    </row>
    <row r="9" spans="3:14" x14ac:dyDescent="0.2">
      <c r="C9" t="s">
        <v>31</v>
      </c>
    </row>
    <row r="10" spans="3:14" x14ac:dyDescent="0.2">
      <c r="C10" t="s">
        <v>32</v>
      </c>
    </row>
    <row r="12" spans="3:14" x14ac:dyDescent="0.2">
      <c r="I12" t="s">
        <v>33</v>
      </c>
    </row>
    <row r="14" spans="3:14" x14ac:dyDescent="0.2">
      <c r="J14" s="7">
        <f>ROUNDUP(K14,-3)</f>
        <v>0</v>
      </c>
      <c r="K14" s="7">
        <f>+L14*$L$18</f>
        <v>0</v>
      </c>
      <c r="L14" s="3">
        <v>7.0000000000000007E-2</v>
      </c>
      <c r="N14">
        <v>760900</v>
      </c>
    </row>
    <row r="15" spans="3:14" x14ac:dyDescent="0.2">
      <c r="J15" s="7">
        <f>ROUNDUP(K15,-3)</f>
        <v>0</v>
      </c>
      <c r="K15" s="7">
        <f>+L15*$L$18</f>
        <v>0</v>
      </c>
      <c r="L15" s="4">
        <v>3.5000000000000003E-2</v>
      </c>
      <c r="N15">
        <f>+N14/21740000</f>
        <v>3.5000000000000003E-2</v>
      </c>
    </row>
    <row r="16" spans="3:14" x14ac:dyDescent="0.2">
      <c r="J16" s="7">
        <f>ROUNDUP(K16,-3)</f>
        <v>0</v>
      </c>
      <c r="K16" s="7">
        <f>+L16*$L$18</f>
        <v>0</v>
      </c>
      <c r="L16" s="3">
        <v>0.05</v>
      </c>
    </row>
    <row r="17" spans="10:13" x14ac:dyDescent="0.2">
      <c r="J17" s="7">
        <f>SUM(J14:J16)</f>
        <v>0</v>
      </c>
      <c r="K17" s="7">
        <f>+L17*$L$18</f>
        <v>0</v>
      </c>
      <c r="L17" s="5">
        <f>SUM(L14:L16)</f>
        <v>0.15500000000000003</v>
      </c>
      <c r="M17" s="6">
        <f>1-L17</f>
        <v>0.84499999999999997</v>
      </c>
    </row>
    <row r="18" spans="10:13" x14ac:dyDescent="0.2">
      <c r="K18" s="7">
        <f>+L18-K17</f>
        <v>0</v>
      </c>
      <c r="L18" s="2">
        <f>+L12/M17</f>
        <v>0</v>
      </c>
    </row>
    <row r="22" spans="10:13" x14ac:dyDescent="0.2">
      <c r="L22" s="2">
        <v>23670000</v>
      </c>
    </row>
    <row r="23" spans="10:13" x14ac:dyDescent="0.2">
      <c r="K23" s="3">
        <v>7.0000000000000007E-2</v>
      </c>
      <c r="L23" s="2">
        <f>+$L$22*K23</f>
        <v>1656900.0000000002</v>
      </c>
    </row>
    <row r="24" spans="10:13" x14ac:dyDescent="0.2">
      <c r="K24" s="4">
        <v>3.5000000000000003E-2</v>
      </c>
      <c r="L24" s="2">
        <f>+$L$22*K24</f>
        <v>828450.00000000012</v>
      </c>
    </row>
    <row r="25" spans="10:13" x14ac:dyDescent="0.2">
      <c r="K25" s="3">
        <v>0.05</v>
      </c>
      <c r="L25" s="2">
        <f>+$L$22*K25</f>
        <v>1183500</v>
      </c>
    </row>
    <row r="26" spans="10:13" x14ac:dyDescent="0.2">
      <c r="L26" s="2">
        <f>SUM(L23:L25)</f>
        <v>3668850.0000000005</v>
      </c>
      <c r="M26" s="7">
        <f>+L22-L26</f>
        <v>20001150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Estudio de Conveniencia</vt:lpstr>
      <vt:lpstr>Hoja4</vt:lpstr>
      <vt:lpstr>Hoja1</vt:lpstr>
      <vt:lpstr>Hoja2</vt:lpstr>
      <vt:lpstr>Hoja3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Grisales</dc:creator>
  <cp:lastModifiedBy>Edna Rocio Suarez</cp:lastModifiedBy>
  <cp:lastPrinted>2019-02-07T15:02:23Z</cp:lastPrinted>
  <dcterms:created xsi:type="dcterms:W3CDTF">2018-12-20T22:59:41Z</dcterms:created>
  <dcterms:modified xsi:type="dcterms:W3CDTF">2019-02-19T16:13:59Z</dcterms:modified>
</cp:coreProperties>
</file>