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CION TECNICA Y OPERATIVA\SECCION TECNICA 2023\CONTRATACON 2023\REACTIVOS 23\OFERTA ADEQUIM SAS-SOLICITUD PUBLICA DE OFERTA 23 DE 2023 (2)\"/>
    </mc:Choice>
  </mc:AlternateContent>
  <xr:revisionPtr revIDLastSave="0" documentId="8_{9C12632A-C0FA-495B-BDEB-03EF67121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Hoja1!$A$2:$R$91</definedName>
    <definedName name="_xlnm.Print_Area" localSheetId="0">Hoja1!$A$2:$T$96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8" i="1" l="1"/>
  <c r="X88" i="1"/>
  <c r="AI88" i="1"/>
  <c r="AR87" i="1"/>
  <c r="AJ87" i="1"/>
  <c r="AG87" i="1"/>
  <c r="Y87" i="1"/>
  <c r="AR86" i="1"/>
  <c r="AJ86" i="1"/>
  <c r="AG86" i="1"/>
  <c r="Y86" i="1"/>
  <c r="AR85" i="1"/>
  <c r="AJ85" i="1"/>
  <c r="AG85" i="1"/>
  <c r="Y85" i="1"/>
  <c r="AR84" i="1"/>
  <c r="AJ84" i="1"/>
  <c r="AG84" i="1"/>
  <c r="Y84" i="1"/>
  <c r="AR83" i="1"/>
  <c r="AJ83" i="1"/>
  <c r="AG83" i="1"/>
  <c r="Y83" i="1"/>
  <c r="AR82" i="1"/>
  <c r="AJ82" i="1"/>
  <c r="AG82" i="1"/>
  <c r="Y82" i="1"/>
  <c r="AR81" i="1"/>
  <c r="AJ81" i="1"/>
  <c r="AG81" i="1"/>
  <c r="Y81" i="1"/>
  <c r="AR80" i="1"/>
  <c r="AJ80" i="1"/>
  <c r="AG80" i="1"/>
  <c r="Y80" i="1"/>
  <c r="AR79" i="1"/>
  <c r="AJ79" i="1"/>
  <c r="AG79" i="1"/>
  <c r="Y79" i="1"/>
  <c r="AR78" i="1"/>
  <c r="AJ78" i="1"/>
  <c r="AG78" i="1"/>
  <c r="Y78" i="1"/>
  <c r="AR77" i="1"/>
  <c r="AJ77" i="1"/>
  <c r="AG77" i="1"/>
  <c r="Y77" i="1"/>
  <c r="AR76" i="1"/>
  <c r="AJ76" i="1"/>
  <c r="AG76" i="1"/>
  <c r="Y76" i="1"/>
  <c r="AR75" i="1"/>
  <c r="AJ75" i="1"/>
  <c r="AG75" i="1"/>
  <c r="Y75" i="1"/>
  <c r="AR74" i="1"/>
  <c r="AJ74" i="1"/>
  <c r="AG74" i="1"/>
  <c r="Y74" i="1"/>
  <c r="AR73" i="1"/>
  <c r="AJ73" i="1"/>
  <c r="AG73" i="1"/>
  <c r="Y73" i="1"/>
  <c r="AR72" i="1"/>
  <c r="AJ72" i="1"/>
  <c r="AG72" i="1"/>
  <c r="Y72" i="1"/>
  <c r="AR71" i="1"/>
  <c r="AJ71" i="1"/>
  <c r="AG71" i="1"/>
  <c r="Y71" i="1"/>
  <c r="AR70" i="1"/>
  <c r="AJ70" i="1"/>
  <c r="AG70" i="1"/>
  <c r="Y70" i="1"/>
  <c r="AR69" i="1"/>
  <c r="AJ69" i="1"/>
  <c r="AG69" i="1"/>
  <c r="Y69" i="1"/>
  <c r="AR68" i="1"/>
  <c r="AJ68" i="1"/>
  <c r="AG68" i="1"/>
  <c r="Y68" i="1"/>
  <c r="AR67" i="1"/>
  <c r="AJ67" i="1"/>
  <c r="AG67" i="1"/>
  <c r="Y67" i="1"/>
  <c r="AR66" i="1"/>
  <c r="AJ66" i="1"/>
  <c r="AG66" i="1"/>
  <c r="Y66" i="1"/>
  <c r="AR65" i="1"/>
  <c r="AJ65" i="1"/>
  <c r="AG65" i="1"/>
  <c r="Y65" i="1"/>
  <c r="AR64" i="1"/>
  <c r="AJ64" i="1"/>
  <c r="AG64" i="1"/>
  <c r="Y64" i="1"/>
  <c r="AR63" i="1"/>
  <c r="AJ63" i="1"/>
  <c r="AG63" i="1"/>
  <c r="Y63" i="1"/>
  <c r="AR62" i="1"/>
  <c r="AJ62" i="1"/>
  <c r="AG62" i="1"/>
  <c r="Y62" i="1"/>
  <c r="AR61" i="1"/>
  <c r="AJ61" i="1"/>
  <c r="AG61" i="1"/>
  <c r="Y61" i="1"/>
  <c r="AR60" i="1"/>
  <c r="AJ60" i="1"/>
  <c r="AG60" i="1"/>
  <c r="Y60" i="1"/>
  <c r="AR59" i="1"/>
  <c r="AJ59" i="1"/>
  <c r="AG59" i="1"/>
  <c r="Y59" i="1"/>
  <c r="AR58" i="1"/>
  <c r="AJ58" i="1"/>
  <c r="AG58" i="1"/>
  <c r="Y58" i="1"/>
  <c r="AR57" i="1"/>
  <c r="AJ57" i="1"/>
  <c r="AG57" i="1"/>
  <c r="Y57" i="1"/>
  <c r="AR56" i="1"/>
  <c r="AJ56" i="1"/>
  <c r="AG56" i="1"/>
  <c r="Y56" i="1"/>
  <c r="AR55" i="1"/>
  <c r="AJ55" i="1"/>
  <c r="AG55" i="1"/>
  <c r="Y55" i="1"/>
  <c r="AR54" i="1"/>
  <c r="AJ54" i="1"/>
  <c r="AG54" i="1"/>
  <c r="Y54" i="1"/>
  <c r="AR53" i="1"/>
  <c r="AJ53" i="1"/>
  <c r="AG53" i="1"/>
  <c r="Y53" i="1"/>
  <c r="AR52" i="1"/>
  <c r="AJ52" i="1"/>
  <c r="AG52" i="1"/>
  <c r="Y52" i="1"/>
  <c r="AR51" i="1"/>
  <c r="AJ51" i="1"/>
  <c r="AG51" i="1"/>
  <c r="Y51" i="1"/>
  <c r="AR50" i="1"/>
  <c r="AJ50" i="1"/>
  <c r="AG50" i="1"/>
  <c r="Y50" i="1"/>
  <c r="AR49" i="1"/>
  <c r="AJ49" i="1"/>
  <c r="AG49" i="1"/>
  <c r="Y49" i="1"/>
  <c r="AR48" i="1"/>
  <c r="AJ48" i="1"/>
  <c r="AG48" i="1"/>
  <c r="Y48" i="1"/>
  <c r="AR47" i="1"/>
  <c r="AJ47" i="1"/>
  <c r="AG47" i="1"/>
  <c r="Y47" i="1"/>
  <c r="AR46" i="1"/>
  <c r="AJ46" i="1"/>
  <c r="AG46" i="1"/>
  <c r="Y46" i="1"/>
  <c r="AR45" i="1"/>
  <c r="AJ45" i="1"/>
  <c r="AG45" i="1"/>
  <c r="Y45" i="1"/>
  <c r="AR44" i="1"/>
  <c r="AJ44" i="1"/>
  <c r="AG44" i="1"/>
  <c r="Y44" i="1"/>
  <c r="AR43" i="1"/>
  <c r="AJ43" i="1"/>
  <c r="AG43" i="1"/>
  <c r="Y43" i="1"/>
  <c r="AR42" i="1"/>
  <c r="AJ42" i="1"/>
  <c r="AG42" i="1"/>
  <c r="Y42" i="1"/>
  <c r="AR41" i="1"/>
  <c r="AJ41" i="1"/>
  <c r="AG41" i="1"/>
  <c r="Y41" i="1"/>
  <c r="AR40" i="1"/>
  <c r="AJ40" i="1"/>
  <c r="AG40" i="1"/>
  <c r="Y40" i="1"/>
  <c r="AR39" i="1"/>
  <c r="AJ39" i="1"/>
  <c r="AG39" i="1"/>
  <c r="Y39" i="1"/>
  <c r="AR38" i="1"/>
  <c r="AJ38" i="1"/>
  <c r="AG38" i="1"/>
  <c r="Y38" i="1"/>
  <c r="AR37" i="1"/>
  <c r="AJ37" i="1"/>
  <c r="AG37" i="1"/>
  <c r="Y37" i="1"/>
  <c r="AR36" i="1"/>
  <c r="AJ36" i="1"/>
  <c r="AG36" i="1"/>
  <c r="Y36" i="1"/>
  <c r="AR35" i="1"/>
  <c r="AJ35" i="1"/>
  <c r="AG35" i="1"/>
  <c r="Y35" i="1"/>
  <c r="AR34" i="1"/>
  <c r="AJ34" i="1"/>
  <c r="AG34" i="1"/>
  <c r="Y34" i="1"/>
  <c r="AR33" i="1"/>
  <c r="AJ33" i="1"/>
  <c r="AG33" i="1"/>
  <c r="Y33" i="1"/>
  <c r="AR32" i="1"/>
  <c r="AJ32" i="1"/>
  <c r="AG32" i="1"/>
  <c r="Y32" i="1"/>
  <c r="AR31" i="1"/>
  <c r="AJ31" i="1"/>
  <c r="AG31" i="1"/>
  <c r="Y31" i="1"/>
  <c r="AR30" i="1"/>
  <c r="AJ30" i="1"/>
  <c r="AG30" i="1"/>
  <c r="Y30" i="1"/>
  <c r="AR29" i="1"/>
  <c r="AJ29" i="1"/>
  <c r="AG29" i="1"/>
  <c r="Y29" i="1"/>
  <c r="AR28" i="1"/>
  <c r="AJ28" i="1"/>
  <c r="AG28" i="1"/>
  <c r="Y28" i="1"/>
  <c r="AR27" i="1"/>
  <c r="AJ27" i="1"/>
  <c r="AG27" i="1"/>
  <c r="Y27" i="1"/>
  <c r="AR26" i="1"/>
  <c r="AJ26" i="1"/>
  <c r="AG26" i="1"/>
  <c r="Y26" i="1"/>
  <c r="AR25" i="1"/>
  <c r="AJ25" i="1"/>
  <c r="AG25" i="1"/>
  <c r="Y25" i="1"/>
  <c r="AR24" i="1"/>
  <c r="AJ24" i="1"/>
  <c r="AG24" i="1"/>
  <c r="Y24" i="1"/>
  <c r="AR23" i="1"/>
  <c r="AJ23" i="1"/>
  <c r="AG23" i="1"/>
  <c r="Y23" i="1"/>
  <c r="AR22" i="1"/>
  <c r="AJ22" i="1"/>
  <c r="AG22" i="1"/>
  <c r="Y22" i="1"/>
  <c r="AR21" i="1"/>
  <c r="AJ21" i="1"/>
  <c r="AG21" i="1"/>
  <c r="Y21" i="1"/>
  <c r="AR20" i="1"/>
  <c r="AJ20" i="1"/>
  <c r="AG20" i="1"/>
  <c r="Y20" i="1"/>
  <c r="AR19" i="1"/>
  <c r="AJ19" i="1"/>
  <c r="AG19" i="1"/>
  <c r="Y19" i="1"/>
  <c r="AR18" i="1"/>
  <c r="AJ18" i="1"/>
  <c r="AG18" i="1"/>
  <c r="Y18" i="1"/>
  <c r="AR17" i="1"/>
  <c r="AJ17" i="1"/>
  <c r="AG17" i="1"/>
  <c r="Y17" i="1"/>
  <c r="AR16" i="1"/>
  <c r="AJ16" i="1"/>
  <c r="AG16" i="1"/>
  <c r="Y16" i="1"/>
  <c r="AR15" i="1"/>
  <c r="AJ15" i="1"/>
  <c r="AG15" i="1"/>
  <c r="Y15" i="1"/>
  <c r="AR14" i="1"/>
  <c r="AJ14" i="1"/>
  <c r="AG14" i="1"/>
  <c r="Y14" i="1"/>
  <c r="AR13" i="1"/>
  <c r="AJ13" i="1"/>
  <c r="AG13" i="1"/>
  <c r="Y13" i="1"/>
  <c r="AR12" i="1"/>
  <c r="AJ12" i="1"/>
  <c r="AG12" i="1"/>
  <c r="Y12" i="1"/>
  <c r="AR11" i="1"/>
  <c r="AJ11" i="1"/>
  <c r="AG11" i="1"/>
  <c r="Y11" i="1"/>
  <c r="AR10" i="1"/>
  <c r="AJ10" i="1"/>
  <c r="AG10" i="1"/>
  <c r="Y10" i="1"/>
  <c r="AR9" i="1"/>
  <c r="AJ9" i="1"/>
  <c r="AG9" i="1"/>
  <c r="Y9" i="1"/>
  <c r="AR8" i="1"/>
  <c r="AJ8" i="1"/>
  <c r="AG8" i="1"/>
  <c r="Y8" i="1"/>
  <c r="AR7" i="1"/>
  <c r="AJ7" i="1"/>
  <c r="AG7" i="1"/>
  <c r="Y7" i="1"/>
  <c r="AR6" i="1"/>
  <c r="AJ6" i="1"/>
  <c r="AG6" i="1"/>
  <c r="Y6" i="1"/>
  <c r="AR5" i="1"/>
  <c r="AJ5" i="1"/>
  <c r="AG5" i="1"/>
  <c r="Y5" i="1"/>
  <c r="AR4" i="1"/>
  <c r="AJ4" i="1"/>
  <c r="AG4" i="1"/>
  <c r="Y4" i="1"/>
  <c r="AR88" i="1" l="1"/>
  <c r="AG88" i="1"/>
  <c r="V6" i="1" l="1"/>
  <c r="V27" i="1"/>
  <c r="V28" i="1"/>
  <c r="V29" i="1"/>
  <c r="V30" i="1"/>
  <c r="V31" i="1"/>
  <c r="V32" i="1"/>
  <c r="V78" i="1"/>
  <c r="V86" i="1"/>
  <c r="U5" i="1"/>
  <c r="V5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U87" i="1"/>
  <c r="V87" i="1" s="1"/>
  <c r="U4" i="1"/>
  <c r="V4" i="1" s="1"/>
  <c r="V88" i="1" l="1"/>
  <c r="W88" i="1" s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4" i="1"/>
  <c r="L88" i="1" l="1"/>
  <c r="L89" i="1" l="1"/>
  <c r="L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LUIS DIAZ</author>
  </authors>
  <commentList>
    <comment ref="AI16" authorId="0" shapeId="0" xr:uid="{05FB42B9-11AD-49F1-A5FA-6349D6008D55}">
      <text>
        <r>
          <rPr>
            <b/>
            <sz val="9"/>
            <color indexed="81"/>
            <rFont val="Tahoma"/>
            <family val="2"/>
          </rPr>
          <t>PEDRO LUIS DIAZ:</t>
        </r>
        <r>
          <rPr>
            <sz val="9"/>
            <color indexed="81"/>
            <rFont val="Tahoma"/>
            <family val="2"/>
          </rPr>
          <t xml:space="preserve">
SE DEBERÁ COMPRAR 7</t>
        </r>
      </text>
    </comment>
  </commentList>
</comments>
</file>

<file path=xl/sharedStrings.xml><?xml version="1.0" encoding="utf-8"?>
<sst xmlns="http://schemas.openxmlformats.org/spreadsheetml/2006/main" count="1559" uniqueCount="428">
  <si>
    <t>Ítem</t>
  </si>
  <si>
    <t>Descripción del bien o servicio</t>
  </si>
  <si>
    <t>unidad</t>
  </si>
  <si>
    <t>Cantidad</t>
  </si>
  <si>
    <t>50 g</t>
  </si>
  <si>
    <t>Ácido acético gracial 100% anhidro PA</t>
  </si>
  <si>
    <t>2,5 L</t>
  </si>
  <si>
    <t>Ácido ascórbico PA 
*Pureza del reactivo &gt;=99.0-100.5%
*Concentración de cloruros (Cl-) &lt;=50 ppm
*Concentración de sulfatos &lt;=20 ppm
*Concentración de cobre &lt;=5 ppm
*Concentración de hierro &lt;=2 ppm</t>
  </si>
  <si>
    <t>250 g</t>
  </si>
  <si>
    <t>1 L</t>
  </si>
  <si>
    <t xml:space="preserve">Ácido etilendiaminotetracético sal disodica. Tritriplex. ACS,ISO,Reag. Ph Eur.  C10H16N2O82Na2H2O . (ethylenedinitrilotetraacetic acid, disodium salt dihydrate) </t>
  </si>
  <si>
    <t>Frasco x 100 g</t>
  </si>
  <si>
    <t>Äcido nítirico 65%</t>
  </si>
  <si>
    <t>frasco por 2.5 L</t>
  </si>
  <si>
    <t>Ácido sulfúrico 1N. H2SO4 Reag. Ph Eur,Reag. USP</t>
  </si>
  <si>
    <t xml:space="preserve">presentación por 1 litro = 0.5 mol/l (1 N) </t>
  </si>
  <si>
    <t>Frasco vidrio x 1 L</t>
  </si>
  <si>
    <t>Frasco x 2.5 L</t>
  </si>
  <si>
    <t xml:space="preserve">ALCOHOL ETILICO 96%  </t>
  </si>
  <si>
    <t>Empque x 20 L</t>
  </si>
  <si>
    <t>BACTIDENT OXIDASE PRUEBA CONFIRMATORIA DE OXIDASA, FICHA DE SEGURIDAD, CERTIFICADO DE ANALISIS Y FICHA TECNICA</t>
  </si>
  <si>
    <t>PAQUETE X 50 TIRAS</t>
  </si>
  <si>
    <t>BACTIDINA DESINFECTANTE BACTERICIDA Y FUNGICIDA DE ALTO ESTRECTRO, FICHA TECNICA</t>
  </si>
  <si>
    <t>FRASCO X 750 mL</t>
  </si>
  <si>
    <t>BENZALDINA DESINFECTANTE Y LIMPIADOR BACTERICIDA, FUNGICIDA Y VIRUCIDA, FICHA TECNICA</t>
  </si>
  <si>
    <t>4000 mL</t>
  </si>
  <si>
    <t>BOLSA BLANCA 55 X 55 CM</t>
  </si>
  <si>
    <t>PAQUETE X 10</t>
  </si>
  <si>
    <t>BOLSA HERMETICA TIPO ZIPLOC 20X 20 CM</t>
  </si>
  <si>
    <t>PAQUTE X 10</t>
  </si>
  <si>
    <t>BOLSA NEGRA 55 X 55 CM</t>
  </si>
  <si>
    <t xml:space="preserve">BOLSA ROJA 55 X 55 CM </t>
  </si>
  <si>
    <t>Bolsas desecantes de gel de sílice. Papel compuesto de polietileno</t>
  </si>
  <si>
    <t>Paquete x 1000 Bolsas de 1g</t>
  </si>
  <si>
    <t>BRANDTECH™  PUNTAS DE PIPETA BRAND™ 702604, VOLUMEN: 10000 µl</t>
  </si>
  <si>
    <t>PAQUETE X 1000</t>
  </si>
  <si>
    <t>CALDO M-COLIBLUE 24 MEDIO DE CULTIVO PARA DETERMINACION DE COLIFORMES TOTALES Y E. COLI, AMPOLLA PLASTICA DE 2ML, FICHA DE SEGURIDAD, CERTIFICADO DE CALIDAD Y FICHA TECNICA</t>
  </si>
  <si>
    <t>CAJA X 50</t>
  </si>
  <si>
    <t>Carbonato de Sodio Na2CO3. volumetric standard, secondary reference material for acidimetry, trazable to NIST SRM Certipur®.</t>
  </si>
  <si>
    <t>Frasco x 80 g</t>
  </si>
  <si>
    <t>CEPA ATCC E. COLI 25922 KWIK-STIK, CERTIFICADO DE ANALISIS</t>
  </si>
  <si>
    <t>FRASCO X 2</t>
  </si>
  <si>
    <t>CEPA ATCC K. AEROGENES13048 KWIK-, CERTIFICADO DE ANALISIS</t>
  </si>
  <si>
    <t>CEPA ATCC P. AERUGINOSA 27853 KWIK-STIK, CERTIFICADO DE ANALISIS</t>
  </si>
  <si>
    <t>Cloruro de potasio. Grado analitico ACS. ISO. KCl</t>
  </si>
  <si>
    <t>Frasco  x 1000 g</t>
  </si>
  <si>
    <t>Cloruro de sodio  volumetric standard, secondary reference material for argentometry, traceable to NIST SRM Certipur®</t>
  </si>
  <si>
    <t>Frasco vidrio x 80 g</t>
  </si>
  <si>
    <t>Cloruro de sodio ACS,Reag. Ph Eur</t>
  </si>
  <si>
    <t>frasco x 1 Kg</t>
  </si>
  <si>
    <t>CRIOVIALES CRYOBANK PARA CONCERVACION DE CEPAS MICROBIANAS POR PERIODOS PROLONGADOS, CERTIFICADO DE ANALISIS</t>
  </si>
  <si>
    <t>CAJA X 80</t>
  </si>
  <si>
    <t>Cromato de Potasio. K2Cr2O7 . p.a. EMSURE® ACS,Reag. Ph Eur</t>
  </si>
  <si>
    <t>Cubetas vacías 24 mm: Ficha de datos de seguridad (MSDS o SDS), certificado de análisis y de calidad (CoA y CoQ), expedientes, folletos y otros documentos disponibles.
para los reactivos líquidos 100086, 100087, 100088 25 Units Spectroquant</t>
  </si>
  <si>
    <t>Caja por 12 unidades</t>
  </si>
  <si>
    <t>ENZIDINA LIMPIADOR Y DESINFECTANTE BACTERICIDA Y FUNGICIDA, FICHA TECNICA</t>
  </si>
  <si>
    <t>Eriocromo Cianina R
*Máxima longitud de onda de absorción (en soluciones amortiguadas a pH=7.00) de 434-440 nm
*Pérdidas durante el secado (110° C) &lt;=10%</t>
  </si>
  <si>
    <t>25 g</t>
  </si>
  <si>
    <t>Estándar de Aluminio 1000 mg/L
*Trazable desde SRM hasta NIST como Al(NO3)3 en HNO3
*Concentración de Aluminio de 1000 mg/L</t>
  </si>
  <si>
    <t>frasco x 500 mL</t>
  </si>
  <si>
    <t>Estándar de Cloruros 1000 mg/L
*Trazable desde SRM hasta NIST como NaCl en agua
*Concentración de cloruros 990-1010 mg/L</t>
  </si>
  <si>
    <t>Estándar de conductividad 0.147 mS/cm
*Trazable desde SRM hasta NIST como KCl en agua
*Conductividad de la solución equivalente a 0.147 mS/cm</t>
  </si>
  <si>
    <t>Frasco x 500 ml</t>
  </si>
  <si>
    <t>Estándar de Dureza 1000 mg/L Grado analitico ACS
*Trazable desde SRM hasta NIST como Ca(NO3)2 en agua
*Concentración de calcio 990-1010 mg/L</t>
  </si>
  <si>
    <t>Frasco x 1000 ml</t>
  </si>
  <si>
    <t>Estándar de Hierro 1000 mg/L
Trazable desde SRM hasta NIST como Fe(NO3)3 en HNO3
*Concentración de Hierro de 1000 mg/L</t>
  </si>
  <si>
    <t>Estándar de Nitritos 1000 mg/L  
Nitrito solución patrón trazable a SRM de NIST NaNO₂ en H₂O 1000 mg/l NO₂ Certipur®</t>
  </si>
  <si>
    <t>Estándar de Sulfatos 
Concentración de sulfatos 990-1010 mg/L
*Trazable desde SRM hasta NIST como Na2SO4 en agua</t>
  </si>
  <si>
    <t>Fenolftaleína indicador ACS,Reag. Ph Eur</t>
  </si>
  <si>
    <t>FILTROS DE MEMBRANA DE CELULOSA CON PADS DE 47MM DE DIAMETRO, TAMAÑO DE PORO DE 0,45UM</t>
  </si>
  <si>
    <t xml:space="preserve">empque x 100 </t>
  </si>
  <si>
    <t xml:space="preserve">Fosfato ácido potásico anhidro KH2PO4. pa </t>
  </si>
  <si>
    <t>FOSFATO HIDROGENADO DISÓDICO ANHIDRO. NA2HPO4. p.a. ACS,Reag. Ph Eur</t>
  </si>
  <si>
    <t>Ftalato ácido de potasio Patrón primario
*Pureza del reactivo 99.5%
*Contenido de cloruros &lt;=0.002%
*Contenido de sulfatos &lt;=0.005%
*Contenido de metales pesados &lt;=0.0005%
*Pérdidas por secado en (105° C) &lt;=0.2%</t>
  </si>
  <si>
    <t>GUANTES DE NITRILO PURPURA MICROFLEX® PROTECCION AVANZADA 94-243 TALLA L</t>
  </si>
  <si>
    <t>CAJA X 50 PARES</t>
  </si>
  <si>
    <t>GUANTES DE NITRILO PURPURA MICROFLEX® PROTECCION AVANZADA 94-243 TALLA M</t>
  </si>
  <si>
    <t>GUANTES DE NITRILO PURPURA MICROFLEX® PROTECCION AVANZADA 94-243 TALLA S</t>
  </si>
  <si>
    <t>H₃PO₄ trazable a SRM de NIST H₃PO₄ en H₂O 1000 mg/l P Certipur®</t>
  </si>
  <si>
    <t>Frasco x 100 ml</t>
  </si>
  <si>
    <t>Hidroxido de amonio 25%. ISO,Reag. Ph Eur</t>
  </si>
  <si>
    <t>Frasco vidrio  x 2.5 L</t>
  </si>
  <si>
    <t>Hidróxido de sodio pellets
Pureza del reactivo &gt;= 98%
*Contenido de cloruros &lt;=0.015%
*Contenido de sulfatos &lt;=0.010%
*Contenido de metales pesados &lt;=0.0005%</t>
  </si>
  <si>
    <t xml:space="preserve">Jabón neutro Extrán para lavado de cristaleria en laboratorio quimico </t>
  </si>
  <si>
    <t>Frasco x 2,5 L</t>
  </si>
  <si>
    <t>KIT AQUAQUANT HIERRO METODO COLORIMETRICO CON TARJETA COLORIMETRICA 300 DET 0.01-0.20 MG/FE</t>
  </si>
  <si>
    <t>Kit x 300 tests</t>
  </si>
  <si>
    <t>*Kit x 20 ampollas de 2 mL</t>
  </si>
  <si>
    <t>KIT DE ESTÁNDARES SECUNDARIOS SPECCHECK DE CLORO DPD 0-8,0 MG/L CL2 (HACH)</t>
  </si>
  <si>
    <t>kit</t>
  </si>
  <si>
    <t>KIT DETERMINACION ALUMINIO MÉTODO COLORIMÉTRICO CON TARJETA COLORIMÉTRICA Y BLOQUE COMPARADOR CON TUBOS DE ENSAYO CORTOS 0.07 - 0.12 - 0.20 - 0.35 - 0.50 - 0.65 - 0.80 MG/L AL AQUAQUANT® 114413., 185 PRUEBAS</t>
  </si>
  <si>
    <t>Kit x 185 tests</t>
  </si>
  <si>
    <t>KIT PATRON TURBIDEZ STABCAL STANDARD DE TURBIDEZ, KIT DE CALIBRACIÓN PARA 2100 Q. 4 SOLUCIONES STANDARD DE FORMAZINA ESTABILIZADA, LISTAS PARA USAR. EL KIT SE COMPONE DE VIALES SELLADOS PARA: &lt;0,1 NTU, 20 NTU, 100 NTU, 800 NTU.</t>
  </si>
  <si>
    <t>Set de 5 viales</t>
  </si>
  <si>
    <t xml:space="preserve">KIT PATRON TURBIDEZ STABCAL STANDARD DE TURBIDEZ, KIT DE CALIBRACIÓN PARA 2100P. 4 SOLUCIONES STANDARD DE FORMAZINA ESTABILIZADA, LISTAS PARA USAR. EL KIT SE COMPONE DE VIALES SELLADOS PARA: &lt;0,1 NTU, 20 NTU, 100 NTU, 800 NTU. 2100 Q </t>
  </si>
  <si>
    <t>Método colorimétrico con tarjeta colorimétrica y bloque comparador con tubos de ensayo largos 0.005-0.012-0.02-0.03-0.04-0.05-0.06-0.08-0.10 mg/l NO₂⁻ 0.0015-0.0037-0.006-0.009-0.012-0.015-0.018-0.024-0.030 mg/l NO₂-N MQuant® Ref 114408</t>
  </si>
  <si>
    <t>kit para 110 determinaciones</t>
  </si>
  <si>
    <t>N-(1-Naftil)-etilendiamina diclorhidrato 
*Pureza del reactivo &gt;=97.0%
*Presencia de agua en la composición &lt;=5.0%
*1-Naftilamina (HPCL) &lt;=0.1%</t>
  </si>
  <si>
    <t>100 g</t>
  </si>
  <si>
    <t>N,N-Diethyl-p-phenylenediammonium sulfate. p.a.</t>
  </si>
  <si>
    <t>Frasco x 100 gramos</t>
  </si>
  <si>
    <t>Naranja de Metilo
*Rango de trasición pH 3.1-4.4, de rosa a amarillo anaranjado
*Pérdidas durante el secado (110° C) &lt;=5%
indicador ACS,Reag. Ph Eur</t>
  </si>
  <si>
    <t>frasco x 50  g</t>
  </si>
  <si>
    <t xml:space="preserve">NITRATO PLATA P.A. EMSURE ACS,ISO,REAG. PH EUR. AgNO3 </t>
  </si>
  <si>
    <t xml:space="preserve">frasco x 25 g </t>
  </si>
  <si>
    <t>PAÑOS ABSORBENTE REUTILIZABLE WYPALL X 70 ROLLO X 88 PAÑOS</t>
  </si>
  <si>
    <t xml:space="preserve">Paquete x 6 rollos </t>
  </si>
  <si>
    <t>litro</t>
  </si>
  <si>
    <t xml:space="preserve">REACTIVO DE INDOL SEGÚN KOVACS PARA MICROBIOLOGIA, FICHA DE SEGURIDAD, CERTIFICADO DE ANALISIS </t>
  </si>
  <si>
    <t>100 mL</t>
  </si>
  <si>
    <t>ROJO DE FENOL ACS,Reag. Ph Eur</t>
  </si>
  <si>
    <t>x 5 g</t>
  </si>
  <si>
    <t>Frasco  x 500 ml</t>
  </si>
  <si>
    <t>SOLUCION TAMPON PH 10.00 (20° C) +/- 0.03 CERTIPUR Trazable desde SRM hasta NIST como mezcla de ácido bórico, cloruro de potasio e hidróxido de sodio en agua pura.
Solución INCOLORA</t>
  </si>
  <si>
    <t>SOLUCION TAMPON PH 7.00 (20° C) +/- 0.02
CERTIPUR Trazable desde SRM hasta NIST como la mezcla de disodio hidrogenofosfato/potasio dihidrogenofosfato en H2O pura.
*Solución INCOLORA</t>
  </si>
  <si>
    <t>STANDARD METHODS FOR THE EXAMINATION OF WATER AND WASTEWATER, 24TH EDITION</t>
  </si>
  <si>
    <t>STERIKON PLUS BIOINDICADOR, FICHA DE SEGURIDAD, CERTIFICADO DE ANALISIS, FICHA TECNICA</t>
  </si>
  <si>
    <t>CAJA X 100 AMP</t>
  </si>
  <si>
    <t>Sulfanilamida
Pureza del reactivo &gt;=99.0%
Concentración de cloruros (Cl-) &lt;=0.01%
Concentración de sulfatos &lt;=0.02%
Concentración de metales pesados &lt;=0.002%</t>
  </si>
  <si>
    <t>Paquete por 100</t>
  </si>
  <si>
    <t>Tabletas tampón indicadoras para determinar la dureza del agua con soluciones Titriplex®.</t>
  </si>
  <si>
    <t xml:space="preserve">Frasco x 1000 </t>
  </si>
  <si>
    <t>Test de Cloro libre DPD F10  0.02 - 2 mg/L Cl2 a) Ref 530103 para equipo Lovibond</t>
  </si>
  <si>
    <t>caja x 600 sobres</t>
  </si>
  <si>
    <t>Test de cloro libre(cloro libre) Método: fotométrico, DPD 0.010 - 6.00 mg/l Cl₂ Spectroquant®
Ref 1005980002 para equipo MercK</t>
  </si>
  <si>
    <t>caja x 200 d</t>
  </si>
  <si>
    <t xml:space="preserve">TEST PH EQUIPO PORTÁTIL  MERCK REF 101744. ROJO DE FENOL LÍQUIDO </t>
  </si>
  <si>
    <t xml:space="preserve"> CAJA POR 2 UNIDADES ALCANZA PARA 140 ANÁLISIS POR UNIDAD</t>
  </si>
  <si>
    <t xml:space="preserve">TEST PH EQUIPO PORTATIL LOVIBOND  REF 511770BT ROJO DE FENOL. SOLIDO </t>
  </si>
  <si>
    <t>X 100 TABLETAS</t>
  </si>
  <si>
    <t>Tiosulfato de Sodio pentahidratado p.a. EMSURE® ACS,ISO,Reag. Ph Eur</t>
  </si>
  <si>
    <t>ffrasco x 1000</t>
  </si>
  <si>
    <t>Verde de bromocresol indicador ACS,Reag. Ph Eur</t>
  </si>
  <si>
    <t xml:space="preserve">frasco x 5 g </t>
  </si>
  <si>
    <t>MARCA</t>
  </si>
  <si>
    <t>MERCK</t>
  </si>
  <si>
    <t>COMERCIAL</t>
  </si>
  <si>
    <t>HOLANDINA</t>
  </si>
  <si>
    <t xml:space="preserve">NACIONAL </t>
  </si>
  <si>
    <t>ZIPLOC</t>
  </si>
  <si>
    <t>BRAND</t>
  </si>
  <si>
    <t>MILLIPORE</t>
  </si>
  <si>
    <t>MICROBIOLOGICS</t>
  </si>
  <si>
    <t>SIGMA</t>
  </si>
  <si>
    <t>A045F047A</t>
  </si>
  <si>
    <t>MFS</t>
  </si>
  <si>
    <t>MICROFLEX</t>
  </si>
  <si>
    <t>HACH</t>
  </si>
  <si>
    <t>WYPALL</t>
  </si>
  <si>
    <t>LOVIBOND</t>
  </si>
  <si>
    <t>STANDARD METHODS</t>
  </si>
  <si>
    <t>LOTE</t>
  </si>
  <si>
    <t>FECHA VENCIMIENTO</t>
  </si>
  <si>
    <t>K53877563</t>
  </si>
  <si>
    <t>Z0794917</t>
  </si>
  <si>
    <t>K53875656</t>
  </si>
  <si>
    <t>HC27832172</t>
  </si>
  <si>
    <t>K53400080</t>
  </si>
  <si>
    <t>I1208583</t>
  </si>
  <si>
    <t>K52819034</t>
  </si>
  <si>
    <t>212410P</t>
  </si>
  <si>
    <t>K53677036</t>
  </si>
  <si>
    <t>K53683304</t>
  </si>
  <si>
    <t>S7931852</t>
  </si>
  <si>
    <t>HC28837597</t>
  </si>
  <si>
    <t>HC17968481</t>
  </si>
  <si>
    <t>HC28837299</t>
  </si>
  <si>
    <t>HC17847413</t>
  </si>
  <si>
    <t>K54229833</t>
  </si>
  <si>
    <t>F2227586</t>
  </si>
  <si>
    <t>212400F</t>
  </si>
  <si>
    <t>K54473932</t>
  </si>
  <si>
    <t>Z0808053</t>
  </si>
  <si>
    <t>HC280991</t>
  </si>
  <si>
    <t>S8058821</t>
  </si>
  <si>
    <t>K53519722</t>
  </si>
  <si>
    <t>K53713712</t>
  </si>
  <si>
    <t>I1209014</t>
  </si>
  <si>
    <t>HX29469293</t>
  </si>
  <si>
    <t>K52831941</t>
  </si>
  <si>
    <t>Z0769574</t>
  </si>
  <si>
    <t>CN22009299</t>
  </si>
  <si>
    <t>TP1499830
TP1533230</t>
  </si>
  <si>
    <t>28/02/2026
31/03/2027</t>
  </si>
  <si>
    <t>AM1763216</t>
  </si>
  <si>
    <t>K51243421</t>
  </si>
  <si>
    <t>AM1797373</t>
  </si>
  <si>
    <t>FICHA TECNICA</t>
  </si>
  <si>
    <t>CERTIFICADO DE ANALISIS</t>
  </si>
  <si>
    <t>Ácido clorhídrico PA
*Pureza del reactivo prox. 37%
*Contenido de bromo &lt;=50 ppm
*Contenido de fosfatos &lt;=0.5 ppm
*Contenido de sulfatos &lt;=1 ppm
*Contenido de metales pesados &lt;=1 ppm</t>
  </si>
  <si>
    <t>Alcohol isopropilico PA</t>
  </si>
  <si>
    <t>N/A</t>
  </si>
  <si>
    <t>PROTEC</t>
  </si>
  <si>
    <t>LRAD2168</t>
  </si>
  <si>
    <t>frasco x 80 g</t>
  </si>
  <si>
    <t>SOLUCION ESTANDAR DE COLOR 500 UC  
*Trazable desde SRM hasta NIST como Hexacloroplatinato de Potasio + Cloruro de Cobalto Hexahidratado preparados en agua</t>
  </si>
  <si>
    <t>SOLUCION TAMPON PH 4.00(20° C) +/- 0.02 
CERTIPUR
Trazable desde SRM hasta NIST como Ftalato ácido de Potasio en H2O pura.
*Solución con pH 4.01(20° C) +/- 0.02
*Solución INCOLORA</t>
  </si>
  <si>
    <t>Sulfato ferroso amoniacal SULFAVER para 10 ml</t>
  </si>
  <si>
    <t>HC206905</t>
  </si>
  <si>
    <t>A22361</t>
  </si>
  <si>
    <t>202405S</t>
  </si>
  <si>
    <t>335-546-41</t>
  </si>
  <si>
    <t>306-351-25</t>
  </si>
  <si>
    <t>353-497-3</t>
  </si>
  <si>
    <t>212406U</t>
  </si>
  <si>
    <t>K52624064</t>
  </si>
  <si>
    <t>HC28302940</t>
  </si>
  <si>
    <t>HC171609</t>
  </si>
  <si>
    <t>K53438037</t>
  </si>
  <si>
    <t>LRAD3009</t>
  </si>
  <si>
    <t>HC28802538</t>
  </si>
  <si>
    <t>HC169597</t>
  </si>
  <si>
    <t>HC201433</t>
  </si>
  <si>
    <t>A2325</t>
  </si>
  <si>
    <t>B1870164</t>
  </si>
  <si>
    <t>HC28811270</t>
  </si>
  <si>
    <t>LRAD0873</t>
  </si>
  <si>
    <t>MB1990982</t>
  </si>
  <si>
    <t>A2255</t>
  </si>
  <si>
    <t>A2313</t>
  </si>
  <si>
    <t>HC284196</t>
  </si>
  <si>
    <t>HC28996035</t>
  </si>
  <si>
    <t>HC29171739</t>
  </si>
  <si>
    <t>A2279</t>
  </si>
  <si>
    <t>YA8A0827</t>
  </si>
  <si>
    <t>YA4C0432</t>
  </si>
  <si>
    <t>K54888168</t>
  </si>
  <si>
    <t>K54312018</t>
  </si>
  <si>
    <t>MS191</t>
  </si>
  <si>
    <t>MT141-1</t>
  </si>
  <si>
    <t>65497</t>
  </si>
  <si>
    <t>MT101</t>
  </si>
  <si>
    <t>A3004</t>
  </si>
  <si>
    <t>01/04/20232</t>
  </si>
  <si>
    <t>Acetato de sodio SUPRAPUR
Pureza del reactivo &gt;=99.99%</t>
  </si>
  <si>
    <t>Ácido sulfúrico &gt;= 98% PA Emsure</t>
  </si>
  <si>
    <t>Alcohol etílico &gt;=99,9% absoluto. Para análisis ACS, ISO, Ph, Eur</t>
  </si>
  <si>
    <t>CACO3 Carbonato de Calcio Patrón Primario trazable a  
NIST SRM</t>
  </si>
  <si>
    <t>Frasco x 50 g</t>
  </si>
  <si>
    <t>Frasco x 1 Kg</t>
  </si>
  <si>
    <t>ACETONA para análisis EMSURE® ACS,ISO,Reag. Ph Eur</t>
  </si>
  <si>
    <t>CAJA CON 18 PUNTA POLIPROPILENO, VOLUMEN: 10000 µl</t>
  </si>
  <si>
    <t>CAJA X 18</t>
  </si>
  <si>
    <t xml:space="preserve">Frasco x 1L </t>
  </si>
  <si>
    <t>PROFINAS</t>
  </si>
  <si>
    <t>VALOR</t>
  </si>
  <si>
    <t>VALOR TOTAL</t>
  </si>
  <si>
    <t>EXPERIENCIA</t>
  </si>
  <si>
    <t xml:space="preserve">CUMPLE </t>
  </si>
  <si>
    <t>CUMPLE</t>
  </si>
  <si>
    <t>NO PRESENTA</t>
  </si>
  <si>
    <t>NA</t>
  </si>
  <si>
    <t>K54614363</t>
  </si>
  <si>
    <t>Z0830017</t>
  </si>
  <si>
    <t>LOBA CHEMIE</t>
  </si>
  <si>
    <t>B417062206</t>
  </si>
  <si>
    <t>EL ACIDO ES 69%</t>
  </si>
  <si>
    <t>HC20039472</t>
  </si>
  <si>
    <t>K52776080</t>
  </si>
  <si>
    <t>I1250883</t>
  </si>
  <si>
    <t>A385512109</t>
  </si>
  <si>
    <t>Aug-2026</t>
  </si>
  <si>
    <t>HC297883</t>
  </si>
  <si>
    <t>OC201-1</t>
  </si>
  <si>
    <t>2025-09</t>
  </si>
  <si>
    <t>2025-11</t>
  </si>
  <si>
    <t>192410N</t>
  </si>
  <si>
    <t>A23038</t>
  </si>
  <si>
    <t>335-547**</t>
  </si>
  <si>
    <t>306-356**</t>
  </si>
  <si>
    <t>353-496**</t>
  </si>
  <si>
    <t>K53914136</t>
  </si>
  <si>
    <t>K54579004</t>
  </si>
  <si>
    <t>TECHNICAL SERVICE</t>
  </si>
  <si>
    <t>2024-03</t>
  </si>
  <si>
    <t>S8200152</t>
  </si>
  <si>
    <r>
      <t>HC</t>
    </r>
    <r>
      <rPr>
        <sz val="8"/>
        <color rgb="FF000000"/>
        <rFont val="Verdana"/>
        <family val="2"/>
      </rPr>
      <t>28811270</t>
    </r>
  </si>
  <si>
    <t>HC20297897</t>
  </si>
  <si>
    <t>HC17370757</t>
  </si>
  <si>
    <t>April 2025</t>
  </si>
  <si>
    <r>
      <t>HC</t>
    </r>
    <r>
      <rPr>
        <sz val="9"/>
        <color rgb="FF000000"/>
        <rFont val="Verdana"/>
        <family val="2"/>
      </rPr>
      <t>17968481</t>
    </r>
  </si>
  <si>
    <t>HC20362013</t>
  </si>
  <si>
    <t>ADVANTAGE</t>
  </si>
  <si>
    <t>K52713833</t>
  </si>
  <si>
    <t>F2220086</t>
  </si>
  <si>
    <t>B364282104</t>
  </si>
  <si>
    <t>2026-03</t>
  </si>
  <si>
    <r>
      <t>HC</t>
    </r>
    <r>
      <rPr>
        <sz val="9"/>
        <color rgb="FF000000"/>
        <rFont val="Verdana"/>
        <family val="2"/>
      </rPr>
      <t>28302940</t>
    </r>
  </si>
  <si>
    <t>K54725932</t>
  </si>
  <si>
    <t>MB2083298</t>
  </si>
  <si>
    <t>Z0721953</t>
  </si>
  <si>
    <t>A2189</t>
  </si>
  <si>
    <r>
      <t>Kit de Ampollas concentración Concentraciones de 50-</t>
    </r>
    <r>
      <rPr>
        <sz val="9"/>
        <color rgb="FFFF0000"/>
        <rFont val="Arial"/>
        <family val="2"/>
      </rPr>
      <t>70</t>
    </r>
    <r>
      <rPr>
        <sz val="9"/>
        <color theme="1"/>
        <rFont val="Arial"/>
        <family val="2"/>
      </rPr>
      <t xml:space="preserve"> mg Cl2/L </t>
    </r>
  </si>
  <si>
    <t>2025-06</t>
  </si>
  <si>
    <t>A3003</t>
  </si>
  <si>
    <t>2024-04</t>
  </si>
  <si>
    <t>A3006</t>
  </si>
  <si>
    <t>HC171611</t>
  </si>
  <si>
    <t>K54331837</t>
  </si>
  <si>
    <t>I1185614</t>
  </si>
  <si>
    <t>HX20731193</t>
  </si>
  <si>
    <t>K52832041</t>
  </si>
  <si>
    <t>2025-07</t>
  </si>
  <si>
    <t>HC16652938</t>
  </si>
  <si>
    <r>
      <t>HC</t>
    </r>
    <r>
      <rPr>
        <sz val="9"/>
        <color rgb="FF000000"/>
        <rFont val="Verdana"/>
        <family val="2"/>
      </rPr>
      <t>28996035</t>
    </r>
  </si>
  <si>
    <r>
      <t>HC</t>
    </r>
    <r>
      <rPr>
        <sz val="9"/>
        <color rgb="FF000000"/>
        <rFont val="Verdana"/>
        <family val="2"/>
      </rPr>
      <t>17765639</t>
    </r>
  </si>
  <si>
    <t>Z0791274</t>
  </si>
  <si>
    <t>A339712011</t>
  </si>
  <si>
    <t>2025-10</t>
  </si>
  <si>
    <t>A2353</t>
  </si>
  <si>
    <t>2026-12</t>
  </si>
  <si>
    <t>TP1535130</t>
  </si>
  <si>
    <t>TINTOMETER</t>
  </si>
  <si>
    <t>HC153425</t>
  </si>
  <si>
    <t>SUPELCO</t>
  </si>
  <si>
    <t>AM1763316</t>
  </si>
  <si>
    <t>K54499421</t>
  </si>
  <si>
    <t xml:space="preserve">NO CUMPLE
EL DOC ADJ NO MUESTRA LOTE NI FECHA DE  VENCIMIENTO  </t>
  </si>
  <si>
    <t xml:space="preserve">NO CUMPLE
</t>
  </si>
  <si>
    <t>INDUBOLSAS</t>
  </si>
  <si>
    <t>ADEQUIM</t>
  </si>
  <si>
    <t>LA FECHA DE VENCIMIENTO ES DEMASIADO CORTA</t>
  </si>
  <si>
    <t>NO CUMPLE PRESENTA UN PANTALLAZO DE LA PAGINA DE MERCK</t>
  </si>
  <si>
    <t>NO CUMPLE</t>
  </si>
  <si>
    <t xml:space="preserve">NO CUMPLE
ARCHIVO NO ABRE </t>
  </si>
  <si>
    <t>NO CUMPLE
NO SE REFERENCIA LA CAJA SOLO PUNTAS</t>
  </si>
  <si>
    <t>NO CUMPLE
CERTIFICADO GENERAL DE MATERIAL DE REFERENCIA</t>
  </si>
  <si>
    <t xml:space="preserve">NO CUMPLE
EL DOC  NO MUESTRA LOTE NI FECHA DE  VENCIMIENTO  </t>
  </si>
  <si>
    <t>VALOR UNITARIO</t>
  </si>
  <si>
    <t>IVA</t>
  </si>
  <si>
    <t>CUMPLE PRESENTA CERTIFICACIONES DE INS QUE SUPERAN EL VALOR DEL PRESUPUESTO OFICIAL</t>
  </si>
  <si>
    <t>CUMPLE PRESENTA CERTIFICACIONES DE INVIMA DIRECCION DE INVESTIGAVINO CRIMINAL E INTERPOL QUE SUMAN EL VALOR DEL PRESUPUESTO OFICIAL</t>
  </si>
  <si>
    <t>CUMPLE PRESENTA CERTIFICACIONES DE CORANTIOQUIA Y LA UNVIERSIDAD DE ANTIOQUIA  QUE SUMAN EL VALOR DEL PRESUPUESTO</t>
  </si>
  <si>
    <t>QUIMITRONICA</t>
  </si>
  <si>
    <t>NO REPORTA</t>
  </si>
  <si>
    <t>K54614963</t>
  </si>
  <si>
    <t xml:space="preserve">NO REPORTA </t>
  </si>
  <si>
    <t>K54197668</t>
  </si>
  <si>
    <t>Z0830014</t>
  </si>
  <si>
    <t>NO CUMPLE ES TRITRIPLEX III Y EL REPORTE APARECE TRITRIPLEX II</t>
  </si>
  <si>
    <t>K54405956</t>
  </si>
  <si>
    <t>K54249256</t>
  </si>
  <si>
    <t>HC15712472</t>
  </si>
  <si>
    <t>K54341131</t>
  </si>
  <si>
    <t>I1239083</t>
  </si>
  <si>
    <t>CIUMPLE</t>
  </si>
  <si>
    <t>ALBOR</t>
  </si>
  <si>
    <t xml:space="preserve">5 AÑOS </t>
  </si>
  <si>
    <t>200151</t>
  </si>
  <si>
    <t>2024-06</t>
  </si>
  <si>
    <t>I1179634</t>
  </si>
  <si>
    <t>I1209734</t>
  </si>
  <si>
    <t xml:space="preserve">MERCK </t>
  </si>
  <si>
    <t>MS161</t>
  </si>
  <si>
    <t xml:space="preserve">33 MESES </t>
  </si>
  <si>
    <t xml:space="preserve">NO CUMPLE </t>
  </si>
  <si>
    <t>NO CUMPL E</t>
  </si>
  <si>
    <t>KIPCLIN</t>
  </si>
  <si>
    <t>SILIPAC</t>
  </si>
  <si>
    <t xml:space="preserve">CERTIFICADOS GENERALE DE MATERIAL DE REFERENCIA </t>
  </si>
  <si>
    <t>CUM´PLE</t>
  </si>
  <si>
    <t>CUMPLE}</t>
  </si>
  <si>
    <t xml:space="preserve">MICROBIOLOGICS </t>
  </si>
  <si>
    <t>335-551</t>
  </si>
  <si>
    <t>306-356</t>
  </si>
  <si>
    <t>353-496</t>
  </si>
  <si>
    <t>K53730136</t>
  </si>
  <si>
    <t>2026-06-31</t>
  </si>
  <si>
    <t>192406T</t>
  </si>
  <si>
    <t>K54083904</t>
  </si>
  <si>
    <t>K53682704</t>
  </si>
  <si>
    <t xml:space="preserve">TECHNICAL SERVICE </t>
  </si>
  <si>
    <t>TS80</t>
  </si>
  <si>
    <t xml:space="preserve">24 MESES </t>
  </si>
  <si>
    <t>K54190664</t>
  </si>
  <si>
    <t xml:space="preserve">HOLANDIA </t>
  </si>
  <si>
    <t>HC03105770</t>
  </si>
  <si>
    <t>HC04531057</t>
  </si>
  <si>
    <t>LRAD2927</t>
  </si>
  <si>
    <t>LRAD4025</t>
  </si>
  <si>
    <t>2026-01</t>
  </si>
  <si>
    <t>LRADD4025</t>
  </si>
  <si>
    <t>HC14968481</t>
  </si>
  <si>
    <t>2024-11-31</t>
  </si>
  <si>
    <t>K24229833</t>
  </si>
  <si>
    <t xml:space="preserve">STERLITECH </t>
  </si>
  <si>
    <t>F2185986</t>
  </si>
  <si>
    <t>F2198686</t>
  </si>
  <si>
    <t>202400E</t>
  </si>
  <si>
    <t>K54575232</t>
  </si>
  <si>
    <t>MB2048098</t>
  </si>
  <si>
    <t>MB2050298</t>
  </si>
  <si>
    <t>Z0645453</t>
  </si>
  <si>
    <t>Z0839653</t>
  </si>
  <si>
    <t>NO CUMPLE, SOLO ES UN PANTALLAZO DE LA PAGINA DE HACH</t>
  </si>
  <si>
    <t>A3052</t>
  </si>
  <si>
    <t>2024-10</t>
  </si>
  <si>
    <t>A3032</t>
  </si>
  <si>
    <t xml:space="preserve">A3023 </t>
  </si>
  <si>
    <t>K52495421</t>
  </si>
  <si>
    <t xml:space="preserve">NO RERPOTA </t>
  </si>
  <si>
    <t>I1226714</t>
  </si>
  <si>
    <t>HX20155093</t>
  </si>
  <si>
    <t>HX28240793</t>
  </si>
  <si>
    <t>K52175341</t>
  </si>
  <si>
    <t>LRAD4666</t>
  </si>
  <si>
    <t>LRAD4666.01</t>
  </si>
  <si>
    <t>2026-02</t>
  </si>
  <si>
    <t>HC28121938</t>
  </si>
  <si>
    <t>HC28802838</t>
  </si>
  <si>
    <t>HC2917035</t>
  </si>
  <si>
    <t>HC28808539</t>
  </si>
  <si>
    <t>Z0791074</t>
  </si>
  <si>
    <t>CN22009399</t>
  </si>
  <si>
    <t xml:space="preserve">HACH </t>
  </si>
  <si>
    <t>A3060</t>
  </si>
  <si>
    <t>2027-03</t>
  </si>
  <si>
    <t>TP1499830</t>
  </si>
  <si>
    <t>TP1533530</t>
  </si>
  <si>
    <t>NO CUMPLE, SOLO ES UN PANTALLAZO DE LA PAGINA DE MERCK</t>
  </si>
  <si>
    <t>HC169441</t>
  </si>
  <si>
    <t xml:space="preserve">LOVIBOND </t>
  </si>
  <si>
    <t>NO CUMPLE, SOLO ES UN PANTALLAZO DE LA PAGINA DE LOVIBOND</t>
  </si>
  <si>
    <t>2032-04</t>
  </si>
  <si>
    <t>CUMPLE PRESENTA CERFIACIONES DE EMCALI Y EMPOCALDAS QUE SUPERARN EL VAORO DEL PRESUPUESTO OFICIAL</t>
  </si>
  <si>
    <t>EVALUACION PROCESO  SOLICITUD PUBLICA DE  OFERTAS 023 DE 2023</t>
  </si>
  <si>
    <t>FILTRACION Y ANALISIS</t>
  </si>
  <si>
    <t xml:space="preserve">CERTIFICADOS GENERAL DE MATERIAL DE REFERENCIA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</si>
</sst>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[$$-240A]\ #,##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2" tint="-0.89999084444715716"/>
      <name val="Arial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2" tint="-0.89999084444715716"/>
      <name val="Arial"/>
      <family val="2"/>
    </font>
    <font>
      <sz val="6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8"/>
      <color theme="2" tint="-0.89999084444715716"/>
      <name val="Arial"/>
      <family val="2"/>
    </font>
    <font>
      <sz val="10"/>
      <color rgb="FF404040"/>
      <name val="Helvetica"/>
    </font>
    <font>
      <sz val="9"/>
      <color rgb="FF000000"/>
      <name val="CIDFont+F1"/>
    </font>
    <font>
      <sz val="9"/>
      <color rgb="FF000000"/>
      <name val="Verdana"/>
      <family val="2"/>
    </font>
    <font>
      <sz val="8"/>
      <color theme="1"/>
      <name val="Calibri"/>
      <family val="2"/>
      <scheme val="minor"/>
    </font>
    <font>
      <sz val="9"/>
      <color rgb="FF242021"/>
      <name val="Helvetica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color rgb="FF242021"/>
      <name val="Verdana"/>
      <family val="2"/>
    </font>
    <font>
      <sz val="8"/>
      <color rgb="FF404040"/>
      <name val="Helvetica"/>
    </font>
    <font>
      <sz val="8"/>
      <color rgb="FF000000"/>
      <name val="Verdana"/>
      <family val="2"/>
    </font>
    <font>
      <sz val="8"/>
      <color rgb="FF242021"/>
      <name val="Helvetica"/>
    </font>
    <font>
      <sz val="8"/>
      <color rgb="FF242021"/>
      <name val="Verdana"/>
      <family val="2"/>
    </font>
    <font>
      <sz val="9"/>
      <color rgb="FFFF0000"/>
      <name val="Arial"/>
      <family val="2"/>
    </font>
    <font>
      <sz val="7"/>
      <color rgb="FF808080"/>
      <name val="ArialMT"/>
    </font>
    <font>
      <sz val="7"/>
      <color theme="2" tint="-0.89999084444715716"/>
      <name val="Arial"/>
      <family val="2"/>
    </font>
    <font>
      <sz val="11"/>
      <color theme="2" tint="-0.89999084444715716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33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6" applyNumberFormat="0" applyAlignment="0" applyProtection="0"/>
    <xf numFmtId="0" fontId="23" fillId="6" borderId="7" applyNumberFormat="0" applyAlignment="0" applyProtection="0"/>
    <xf numFmtId="0" fontId="24" fillId="6" borderId="6" applyNumberFormat="0" applyAlignment="0" applyProtection="0"/>
    <xf numFmtId="0" fontId="25" fillId="0" borderId="8" applyNumberFormat="0" applyFill="0" applyAlignment="0" applyProtection="0"/>
    <xf numFmtId="0" fontId="26" fillId="7" borderId="9" applyNumberFormat="0" applyAlignment="0" applyProtection="0"/>
    <xf numFmtId="0" fontId="27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7">
    <xf numFmtId="0" fontId="0" fillId="0" borderId="0" xfId="0"/>
    <xf numFmtId="165" fontId="11" fillId="0" borderId="2" xfId="6" applyNumberFormat="1" applyFont="1" applyFill="1" applyBorder="1" applyAlignment="1">
      <alignment horizontal="center" vertical="center" wrapText="1"/>
    </xf>
    <xf numFmtId="14" fontId="11" fillId="0" borderId="2" xfId="6" applyNumberFormat="1" applyFont="1" applyFill="1" applyBorder="1" applyAlignment="1">
      <alignment horizontal="center" vertical="center" wrapText="1"/>
    </xf>
    <xf numFmtId="14" fontId="0" fillId="0" borderId="2" xfId="1" applyNumberFormat="1" applyFont="1" applyBorder="1" applyAlignment="1">
      <alignment horizontal="center" vertical="center" wrapText="1"/>
    </xf>
    <xf numFmtId="3" fontId="11" fillId="0" borderId="2" xfId="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1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12" fillId="0" borderId="2" xfId="1" applyNumberFormat="1" applyFont="1" applyFill="1" applyBorder="1" applyAlignment="1">
      <alignment horizontal="center" vertical="center" wrapText="1"/>
    </xf>
    <xf numFmtId="0" fontId="7" fillId="0" borderId="2" xfId="2" applyBorder="1" applyAlignment="1">
      <alignment horizontal="center" vertical="center" wrapText="1"/>
    </xf>
    <xf numFmtId="14" fontId="11" fillId="0" borderId="2" xfId="4" applyNumberFormat="1" applyFont="1" applyFill="1" applyBorder="1" applyAlignment="1">
      <alignment horizontal="center" vertical="center" wrapText="1"/>
    </xf>
    <xf numFmtId="14" fontId="0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2" fontId="11" fillId="0" borderId="2" xfId="4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0" fillId="0" borderId="14" xfId="0" applyNumberFormat="1" applyBorder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/>
    <xf numFmtId="0" fontId="6" fillId="33" borderId="2" xfId="0" applyFont="1" applyFill="1" applyBorder="1" applyAlignment="1">
      <alignment horizontal="center" vertical="center" wrapText="1"/>
    </xf>
    <xf numFmtId="0" fontId="31" fillId="33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4" fontId="36" fillId="0" borderId="2" xfId="0" applyNumberFormat="1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4" fontId="34" fillId="0" borderId="2" xfId="0" applyNumberFormat="1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164" fontId="37" fillId="0" borderId="2" xfId="1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2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 wrapText="1"/>
    </xf>
    <xf numFmtId="0" fontId="46" fillId="3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14" fontId="33" fillId="33" borderId="0" xfId="0" applyNumberFormat="1" applyFont="1" applyFill="1" applyAlignment="1">
      <alignment vertical="center"/>
    </xf>
    <xf numFmtId="0" fontId="6" fillId="34" borderId="2" xfId="0" applyFont="1" applyFill="1" applyBorder="1" applyAlignment="1">
      <alignment horizontal="center" vertical="center" wrapText="1"/>
    </xf>
    <xf numFmtId="0" fontId="6" fillId="35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5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48" fillId="0" borderId="2" xfId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9" fillId="0" borderId="2" xfId="2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4" fontId="0" fillId="36" borderId="1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11" fillId="0" borderId="2" xfId="0" applyNumberFormat="1" applyFont="1" applyBorder="1"/>
    <xf numFmtId="164" fontId="0" fillId="36" borderId="2" xfId="0" applyNumberForma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0" fillId="35" borderId="0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37" borderId="2" xfId="0" applyFill="1" applyBorder="1" applyAlignment="1">
      <alignment horizontal="center" vertical="center" wrapText="1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 [0] 2" xfId="6" xr:uid="{00000000-0005-0000-0000-000021000000}"/>
    <cellStyle name="Moneda" xfId="1" builtinId="4"/>
    <cellStyle name="Moneda [0] 2" xfId="4" xr:uid="{00000000-0005-0000-0000-000023000000}"/>
    <cellStyle name="Moneda 2" xfId="5" xr:uid="{00000000-0005-0000-0000-000024000000}"/>
    <cellStyle name="Neutral" xfId="14" builtinId="28" customBuiltin="1"/>
    <cellStyle name="Normal" xfId="0" builtinId="0"/>
    <cellStyle name="Normal 2" xfId="2" xr:uid="{00000000-0005-0000-0000-000027000000}"/>
    <cellStyle name="Normal 3" xfId="3" xr:uid="{00000000-0005-0000-0000-000028000000}"/>
    <cellStyle name="Notas" xfId="21" builtinId="10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5"/>
  <sheetViews>
    <sheetView tabSelected="1" topLeftCell="P1" zoomScale="51" zoomScaleNormal="51" workbookViewId="0">
      <selection activeCell="AL16" sqref="AL16"/>
    </sheetView>
  </sheetViews>
  <sheetFormatPr baseColWidth="10" defaultRowHeight="15" x14ac:dyDescent="0.25"/>
  <cols>
    <col min="1" max="1" width="11.42578125" style="7"/>
    <col min="2" max="2" width="11.42578125" style="5"/>
    <col min="3" max="3" width="24.28515625" style="27" customWidth="1"/>
    <col min="4" max="4" width="13.85546875" style="6" customWidth="1"/>
    <col min="5" max="5" width="15.7109375" style="6" customWidth="1"/>
    <col min="6" max="6" width="15.7109375" style="53" customWidth="1"/>
    <col min="7" max="7" width="24.7109375" style="53" customWidth="1"/>
    <col min="8" max="8" width="15.7109375" style="53" customWidth="1"/>
    <col min="9" max="10" width="15.7109375" style="6" customWidth="1"/>
    <col min="11" max="11" width="11.42578125" style="6" customWidth="1"/>
    <col min="12" max="12" width="14.7109375" style="6" customWidth="1"/>
    <col min="13" max="13" width="21.28515625" style="6" customWidth="1"/>
    <col min="14" max="14" width="11.42578125" style="6" customWidth="1"/>
    <col min="15" max="17" width="19.140625" style="6" customWidth="1"/>
    <col min="18" max="18" width="19.140625" style="28" customWidth="1"/>
    <col min="19" max="19" width="19.140625" style="6" customWidth="1"/>
    <col min="20" max="20" width="19" style="6" customWidth="1"/>
    <col min="21" max="21" width="15.5703125" style="6" customWidth="1"/>
    <col min="22" max="22" width="14.7109375" customWidth="1"/>
    <col min="23" max="23" width="19.42578125" customWidth="1"/>
    <col min="26" max="32" width="19.140625" customWidth="1"/>
    <col min="33" max="33" width="21" customWidth="1"/>
    <col min="37" max="41" width="19.140625" customWidth="1"/>
    <col min="42" max="44" width="19" customWidth="1"/>
    <col min="45" max="45" width="21.42578125" customWidth="1"/>
  </cols>
  <sheetData>
    <row r="1" spans="1:45" ht="66.75" customHeight="1" x14ac:dyDescent="0.25">
      <c r="A1" s="115" t="s">
        <v>425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</row>
    <row r="2" spans="1:45" s="108" customFormat="1" ht="45.75" customHeight="1" x14ac:dyDescent="0.25">
      <c r="A2" s="113" t="s">
        <v>0</v>
      </c>
      <c r="B2" s="109" t="s">
        <v>1</v>
      </c>
      <c r="C2" s="110"/>
      <c r="D2" s="104"/>
      <c r="E2" s="105" t="s">
        <v>320</v>
      </c>
      <c r="F2" s="106"/>
      <c r="G2" s="106"/>
      <c r="H2" s="106"/>
      <c r="I2" s="106"/>
      <c r="J2" s="106"/>
      <c r="K2" s="106"/>
      <c r="L2" s="106"/>
      <c r="M2" s="107"/>
      <c r="N2" s="105" t="s">
        <v>244</v>
      </c>
      <c r="O2" s="106"/>
      <c r="P2" s="106"/>
      <c r="Q2" s="106"/>
      <c r="R2" s="106"/>
      <c r="S2" s="106"/>
      <c r="T2" s="106"/>
      <c r="U2" s="106"/>
      <c r="V2" s="106"/>
      <c r="W2" s="107"/>
      <c r="X2" s="80" t="s">
        <v>426</v>
      </c>
      <c r="Y2" s="80"/>
      <c r="Z2" s="80"/>
      <c r="AA2" s="80"/>
      <c r="AB2" s="80"/>
      <c r="AC2" s="80"/>
      <c r="AD2" s="80"/>
      <c r="AE2" s="80"/>
      <c r="AF2" s="80"/>
      <c r="AG2" s="80"/>
      <c r="AH2" s="9"/>
      <c r="AI2" s="80" t="s">
        <v>333</v>
      </c>
      <c r="AJ2" s="80"/>
      <c r="AK2" s="80"/>
      <c r="AL2" s="80"/>
      <c r="AM2" s="80"/>
      <c r="AN2" s="80"/>
      <c r="AO2" s="80"/>
      <c r="AP2" s="80"/>
      <c r="AQ2" s="80"/>
      <c r="AR2" s="80"/>
    </row>
    <row r="3" spans="1:45" ht="30" x14ac:dyDescent="0.25">
      <c r="A3" s="114"/>
      <c r="B3" s="111"/>
      <c r="C3" s="112"/>
      <c r="D3" s="24" t="s">
        <v>2</v>
      </c>
      <c r="E3" s="24" t="s">
        <v>3</v>
      </c>
      <c r="F3" s="55" t="s">
        <v>134</v>
      </c>
      <c r="G3" s="9" t="s">
        <v>188</v>
      </c>
      <c r="H3" s="61" t="s">
        <v>151</v>
      </c>
      <c r="I3" s="8" t="s">
        <v>152</v>
      </c>
      <c r="J3" s="9" t="s">
        <v>187</v>
      </c>
      <c r="K3" s="9" t="s">
        <v>328</v>
      </c>
      <c r="L3" s="9" t="s">
        <v>246</v>
      </c>
      <c r="M3" s="9" t="s">
        <v>247</v>
      </c>
      <c r="N3" s="24" t="s">
        <v>3</v>
      </c>
      <c r="O3" s="9" t="s">
        <v>134</v>
      </c>
      <c r="P3" s="9" t="s">
        <v>188</v>
      </c>
      <c r="Q3" s="29" t="s">
        <v>151</v>
      </c>
      <c r="R3" s="8" t="s">
        <v>152</v>
      </c>
      <c r="S3" s="9" t="s">
        <v>187</v>
      </c>
      <c r="T3" s="9" t="s">
        <v>328</v>
      </c>
      <c r="U3" s="9" t="s">
        <v>329</v>
      </c>
      <c r="V3" s="9" t="s">
        <v>246</v>
      </c>
      <c r="W3" s="9" t="s">
        <v>247</v>
      </c>
      <c r="X3" s="9" t="s">
        <v>3</v>
      </c>
      <c r="Y3" s="9"/>
      <c r="Z3" s="9" t="s">
        <v>134</v>
      </c>
      <c r="AA3" s="9" t="s">
        <v>188</v>
      </c>
      <c r="AB3" s="29" t="s">
        <v>151</v>
      </c>
      <c r="AC3" s="8" t="s">
        <v>152</v>
      </c>
      <c r="AD3" s="9" t="s">
        <v>187</v>
      </c>
      <c r="AE3" s="9" t="s">
        <v>245</v>
      </c>
      <c r="AF3" s="9" t="s">
        <v>329</v>
      </c>
      <c r="AG3" s="9" t="s">
        <v>246</v>
      </c>
      <c r="AH3" s="9" t="s">
        <v>247</v>
      </c>
      <c r="AI3" s="9" t="s">
        <v>3</v>
      </c>
      <c r="AJ3" s="9"/>
      <c r="AK3" s="9" t="s">
        <v>134</v>
      </c>
      <c r="AL3" s="9" t="s">
        <v>188</v>
      </c>
      <c r="AM3" s="29" t="s">
        <v>151</v>
      </c>
      <c r="AN3" s="8" t="s">
        <v>152</v>
      </c>
      <c r="AO3" s="9" t="s">
        <v>187</v>
      </c>
      <c r="AP3" s="9" t="s">
        <v>245</v>
      </c>
      <c r="AQ3" s="9" t="s">
        <v>329</v>
      </c>
      <c r="AR3" s="9" t="s">
        <v>246</v>
      </c>
      <c r="AS3" s="9" t="s">
        <v>247</v>
      </c>
    </row>
    <row r="4" spans="1:45" ht="99.75" customHeight="1" x14ac:dyDescent="0.25">
      <c r="A4" s="16">
        <v>1</v>
      </c>
      <c r="B4" s="72" t="s">
        <v>234</v>
      </c>
      <c r="C4" s="72"/>
      <c r="D4" s="17" t="s">
        <v>4</v>
      </c>
      <c r="E4" s="41">
        <v>1</v>
      </c>
      <c r="F4" s="56" t="s">
        <v>135</v>
      </c>
      <c r="G4" s="50" t="s">
        <v>318</v>
      </c>
      <c r="H4" s="57" t="s">
        <v>250</v>
      </c>
      <c r="I4" s="57" t="s">
        <v>250</v>
      </c>
      <c r="J4" s="25" t="s">
        <v>249</v>
      </c>
      <c r="K4" s="45">
        <v>1664000</v>
      </c>
      <c r="L4" s="25">
        <f t="shared" ref="L4:L35" si="0">+K4*E4</f>
        <v>1664000</v>
      </c>
      <c r="M4" s="97" t="s">
        <v>330</v>
      </c>
      <c r="N4" s="25">
        <v>1</v>
      </c>
      <c r="O4" s="11" t="s">
        <v>135</v>
      </c>
      <c r="P4" s="11" t="s">
        <v>249</v>
      </c>
      <c r="Q4" s="19" t="s">
        <v>214</v>
      </c>
      <c r="R4" s="10">
        <v>45961</v>
      </c>
      <c r="S4" s="11" t="s">
        <v>249</v>
      </c>
      <c r="T4" s="77">
        <v>1826900</v>
      </c>
      <c r="U4" s="78">
        <f>+T4*0.19*N4</f>
        <v>347111</v>
      </c>
      <c r="V4" s="77">
        <f>(+T4*N4)+U4</f>
        <v>2174011</v>
      </c>
      <c r="W4" s="101" t="s">
        <v>424</v>
      </c>
      <c r="X4" s="81">
        <v>1</v>
      </c>
      <c r="Y4" s="81">
        <f>+$E4-X4</f>
        <v>0</v>
      </c>
      <c r="Z4" s="11" t="s">
        <v>135</v>
      </c>
      <c r="AA4" s="11" t="s">
        <v>355</v>
      </c>
      <c r="AB4" s="19"/>
      <c r="AC4" s="10"/>
      <c r="AD4" s="11" t="s">
        <v>249</v>
      </c>
      <c r="AE4" s="82">
        <v>2171869</v>
      </c>
      <c r="AF4" s="83">
        <v>0.19</v>
      </c>
      <c r="AG4" s="82">
        <f>+AE4*X4</f>
        <v>2171869</v>
      </c>
      <c r="AH4" s="97" t="s">
        <v>332</v>
      </c>
      <c r="AI4" s="84">
        <v>1</v>
      </c>
      <c r="AJ4" s="81">
        <f>+$E4-AI4</f>
        <v>0</v>
      </c>
      <c r="AK4" s="11" t="s">
        <v>135</v>
      </c>
      <c r="AL4" s="11" t="s">
        <v>249</v>
      </c>
      <c r="AM4" s="19" t="s">
        <v>214</v>
      </c>
      <c r="AN4" s="10">
        <v>45961</v>
      </c>
      <c r="AO4" s="11" t="s">
        <v>249</v>
      </c>
      <c r="AP4" s="85">
        <v>2162000</v>
      </c>
      <c r="AQ4" s="83">
        <v>0.19</v>
      </c>
      <c r="AR4" s="82">
        <f>+AP4*(1+AQ4)*AI4</f>
        <v>2572780</v>
      </c>
      <c r="AS4" s="97" t="s">
        <v>331</v>
      </c>
    </row>
    <row r="5" spans="1:45" ht="31.5" customHeight="1" x14ac:dyDescent="0.25">
      <c r="A5" s="16">
        <v>2</v>
      </c>
      <c r="B5" s="72" t="s">
        <v>5</v>
      </c>
      <c r="C5" s="72"/>
      <c r="D5" s="17" t="s">
        <v>6</v>
      </c>
      <c r="E5" s="42">
        <v>2</v>
      </c>
      <c r="F5" s="57" t="s">
        <v>135</v>
      </c>
      <c r="G5" s="25" t="s">
        <v>249</v>
      </c>
      <c r="H5" s="57" t="s">
        <v>252</v>
      </c>
      <c r="I5" s="25" t="s">
        <v>251</v>
      </c>
      <c r="J5" s="25" t="s">
        <v>249</v>
      </c>
      <c r="K5" s="45">
        <v>139000</v>
      </c>
      <c r="L5" s="25">
        <f t="shared" si="0"/>
        <v>278000</v>
      </c>
      <c r="M5" s="98"/>
      <c r="N5" s="25">
        <v>2</v>
      </c>
      <c r="O5" s="11" t="s">
        <v>135</v>
      </c>
      <c r="P5" s="11" t="s">
        <v>249</v>
      </c>
      <c r="Q5" s="18" t="s">
        <v>153</v>
      </c>
      <c r="R5" s="15">
        <v>46356</v>
      </c>
      <c r="S5" s="11" t="s">
        <v>249</v>
      </c>
      <c r="T5" s="77">
        <v>139200</v>
      </c>
      <c r="U5" s="78">
        <f>+T5*0.19*N5</f>
        <v>52896</v>
      </c>
      <c r="V5" s="77">
        <f>(+T5*N5)+U5</f>
        <v>331296</v>
      </c>
      <c r="W5" s="102"/>
      <c r="X5" s="81">
        <v>2</v>
      </c>
      <c r="Y5" s="81">
        <f t="shared" ref="Y5:Y68" si="1">+$E5-X5</f>
        <v>0</v>
      </c>
      <c r="Z5" s="11" t="s">
        <v>135</v>
      </c>
      <c r="AA5" s="11" t="s">
        <v>249</v>
      </c>
      <c r="AB5" s="18" t="s">
        <v>335</v>
      </c>
      <c r="AC5" s="15" t="s">
        <v>334</v>
      </c>
      <c r="AD5" s="11" t="s">
        <v>249</v>
      </c>
      <c r="AE5" s="82">
        <v>177786</v>
      </c>
      <c r="AF5" s="83">
        <v>0.19</v>
      </c>
      <c r="AG5" s="82">
        <f t="shared" ref="AG5:AG68" si="2">+AE5*X5</f>
        <v>355572</v>
      </c>
      <c r="AH5" s="98"/>
      <c r="AI5" s="86">
        <v>2</v>
      </c>
      <c r="AJ5" s="81">
        <f t="shared" ref="AJ5:AJ68" si="3">+$E5-AI5</f>
        <v>0</v>
      </c>
      <c r="AK5" s="11" t="s">
        <v>135</v>
      </c>
      <c r="AL5" s="11" t="s">
        <v>249</v>
      </c>
      <c r="AM5" s="18" t="s">
        <v>153</v>
      </c>
      <c r="AN5" s="25" t="s">
        <v>251</v>
      </c>
      <c r="AO5" s="11" t="s">
        <v>249</v>
      </c>
      <c r="AP5" s="85">
        <v>205100</v>
      </c>
      <c r="AQ5" s="83">
        <v>0.19</v>
      </c>
      <c r="AR5" s="82">
        <f t="shared" ref="AR5:AR68" si="4">+AP5*(1+AQ5)*AI5</f>
        <v>488138</v>
      </c>
      <c r="AS5" s="98"/>
    </row>
    <row r="6" spans="1:45" ht="106.5" customHeight="1" x14ac:dyDescent="0.25">
      <c r="A6" s="16">
        <v>3</v>
      </c>
      <c r="B6" s="72" t="s">
        <v>7</v>
      </c>
      <c r="C6" s="72"/>
      <c r="D6" s="17" t="s">
        <v>8</v>
      </c>
      <c r="E6" s="42">
        <v>1</v>
      </c>
      <c r="F6" s="57" t="s">
        <v>135</v>
      </c>
      <c r="G6" s="25" t="s">
        <v>249</v>
      </c>
      <c r="H6" s="57" t="s">
        <v>226</v>
      </c>
      <c r="I6" s="51">
        <v>45657</v>
      </c>
      <c r="J6" s="25" t="s">
        <v>249</v>
      </c>
      <c r="K6" s="45">
        <v>329100</v>
      </c>
      <c r="L6" s="76">
        <f t="shared" si="0"/>
        <v>329100</v>
      </c>
      <c r="M6" s="98"/>
      <c r="N6" s="25">
        <v>1</v>
      </c>
      <c r="O6" s="11" t="s">
        <v>135</v>
      </c>
      <c r="P6" s="11" t="s">
        <v>249</v>
      </c>
      <c r="Q6" s="19" t="s">
        <v>226</v>
      </c>
      <c r="R6" s="10">
        <v>45657</v>
      </c>
      <c r="S6" s="11" t="s">
        <v>249</v>
      </c>
      <c r="T6" s="79">
        <v>372700</v>
      </c>
      <c r="U6" s="78">
        <v>0</v>
      </c>
      <c r="V6" s="77">
        <f>(+T6*N6)+U6</f>
        <v>372700</v>
      </c>
      <c r="W6" s="102"/>
      <c r="X6" s="81">
        <v>1</v>
      </c>
      <c r="Y6" s="81">
        <f t="shared" si="1"/>
        <v>0</v>
      </c>
      <c r="Z6" s="11" t="s">
        <v>135</v>
      </c>
      <c r="AA6" s="11" t="s">
        <v>249</v>
      </c>
      <c r="AB6" s="19" t="s">
        <v>337</v>
      </c>
      <c r="AC6" s="10">
        <v>45382</v>
      </c>
      <c r="AD6" s="11" t="s">
        <v>249</v>
      </c>
      <c r="AE6" s="82">
        <v>415600</v>
      </c>
      <c r="AF6" s="83">
        <v>0</v>
      </c>
      <c r="AG6" s="82">
        <f t="shared" si="2"/>
        <v>415600</v>
      </c>
      <c r="AH6" s="98"/>
      <c r="AI6" s="86">
        <v>1</v>
      </c>
      <c r="AJ6" s="81">
        <f t="shared" si="3"/>
        <v>0</v>
      </c>
      <c r="AK6" s="11" t="s">
        <v>135</v>
      </c>
      <c r="AL6" s="11" t="s">
        <v>249</v>
      </c>
      <c r="AM6" s="19" t="s">
        <v>226</v>
      </c>
      <c r="AN6" s="10">
        <v>45657</v>
      </c>
      <c r="AO6" s="11" t="s">
        <v>249</v>
      </c>
      <c r="AP6" s="85">
        <v>482400</v>
      </c>
      <c r="AQ6" s="83">
        <v>0.19</v>
      </c>
      <c r="AR6" s="82">
        <f t="shared" si="4"/>
        <v>574056</v>
      </c>
      <c r="AS6" s="98"/>
    </row>
    <row r="7" spans="1:45" ht="90" customHeight="1" x14ac:dyDescent="0.25">
      <c r="A7" s="16">
        <v>4</v>
      </c>
      <c r="B7" s="72" t="s">
        <v>189</v>
      </c>
      <c r="C7" s="72"/>
      <c r="D7" s="17" t="s">
        <v>9</v>
      </c>
      <c r="E7" s="42">
        <v>2</v>
      </c>
      <c r="F7" s="57" t="s">
        <v>135</v>
      </c>
      <c r="G7" s="25" t="s">
        <v>249</v>
      </c>
      <c r="H7" s="57" t="s">
        <v>253</v>
      </c>
      <c r="I7" s="25" t="s">
        <v>251</v>
      </c>
      <c r="J7" s="25" t="s">
        <v>249</v>
      </c>
      <c r="K7" s="45">
        <v>63000</v>
      </c>
      <c r="L7" s="25">
        <f t="shared" si="0"/>
        <v>126000</v>
      </c>
      <c r="M7" s="98"/>
      <c r="N7" s="25">
        <v>2</v>
      </c>
      <c r="O7" s="11" t="s">
        <v>135</v>
      </c>
      <c r="P7" s="11" t="s">
        <v>249</v>
      </c>
      <c r="Q7" s="18" t="s">
        <v>154</v>
      </c>
      <c r="R7" s="15">
        <v>46446</v>
      </c>
      <c r="S7" s="11" t="s">
        <v>249</v>
      </c>
      <c r="T7" s="77">
        <v>64800</v>
      </c>
      <c r="U7" s="78">
        <f>+T7*0.19*N7</f>
        <v>24624</v>
      </c>
      <c r="V7" s="77">
        <f>(+T7*N7)+U7</f>
        <v>154224</v>
      </c>
      <c r="W7" s="102"/>
      <c r="X7" s="81">
        <v>2</v>
      </c>
      <c r="Y7" s="81">
        <f t="shared" si="1"/>
        <v>0</v>
      </c>
      <c r="Z7" s="11" t="s">
        <v>135</v>
      </c>
      <c r="AA7" s="11" t="s">
        <v>249</v>
      </c>
      <c r="AB7" s="18" t="s">
        <v>253</v>
      </c>
      <c r="AC7" s="15" t="s">
        <v>334</v>
      </c>
      <c r="AD7" s="11" t="s">
        <v>249</v>
      </c>
      <c r="AE7" s="82">
        <v>81931.5</v>
      </c>
      <c r="AF7" s="83">
        <v>0.19</v>
      </c>
      <c r="AG7" s="82">
        <f t="shared" si="2"/>
        <v>163863</v>
      </c>
      <c r="AH7" s="98"/>
      <c r="AI7" s="86">
        <v>2</v>
      </c>
      <c r="AJ7" s="81">
        <f t="shared" si="3"/>
        <v>0</v>
      </c>
      <c r="AK7" s="11" t="s">
        <v>135</v>
      </c>
      <c r="AL7" s="11" t="s">
        <v>249</v>
      </c>
      <c r="AM7" s="18" t="s">
        <v>338</v>
      </c>
      <c r="AN7" s="25" t="s">
        <v>251</v>
      </c>
      <c r="AO7" s="11" t="s">
        <v>249</v>
      </c>
      <c r="AP7" s="85">
        <v>87400</v>
      </c>
      <c r="AQ7" s="83">
        <v>0.19</v>
      </c>
      <c r="AR7" s="82">
        <f t="shared" si="4"/>
        <v>208012</v>
      </c>
      <c r="AS7" s="98"/>
    </row>
    <row r="8" spans="1:45" ht="78.75" customHeight="1" x14ac:dyDescent="0.25">
      <c r="A8" s="16">
        <v>5</v>
      </c>
      <c r="B8" s="72" t="s">
        <v>10</v>
      </c>
      <c r="C8" s="72"/>
      <c r="D8" s="20" t="s">
        <v>11</v>
      </c>
      <c r="E8" s="43">
        <v>3</v>
      </c>
      <c r="F8" s="57" t="s">
        <v>135</v>
      </c>
      <c r="G8" s="25" t="s">
        <v>249</v>
      </c>
      <c r="H8" s="57" t="s">
        <v>227</v>
      </c>
      <c r="I8" s="51">
        <v>46507</v>
      </c>
      <c r="J8" s="25" t="s">
        <v>249</v>
      </c>
      <c r="K8" s="45">
        <v>204800</v>
      </c>
      <c r="L8" s="25">
        <f t="shared" si="0"/>
        <v>614400</v>
      </c>
      <c r="M8" s="98"/>
      <c r="N8" s="25">
        <v>3</v>
      </c>
      <c r="O8" s="11" t="s">
        <v>135</v>
      </c>
      <c r="P8" s="11" t="s">
        <v>249</v>
      </c>
      <c r="Q8" s="19" t="s">
        <v>227</v>
      </c>
      <c r="R8" s="10">
        <v>46507</v>
      </c>
      <c r="S8" s="11" t="s">
        <v>249</v>
      </c>
      <c r="T8" s="77">
        <v>192400</v>
      </c>
      <c r="U8" s="78">
        <f>+T8*0.19*N8</f>
        <v>109668</v>
      </c>
      <c r="V8" s="77">
        <f>(+T8*N8)+U8</f>
        <v>686868</v>
      </c>
      <c r="W8" s="102"/>
      <c r="X8" s="81">
        <v>3</v>
      </c>
      <c r="Y8" s="81">
        <f t="shared" si="1"/>
        <v>0</v>
      </c>
      <c r="Z8" s="11" t="s">
        <v>135</v>
      </c>
      <c r="AA8" s="11" t="s">
        <v>355</v>
      </c>
      <c r="AB8" s="19"/>
      <c r="AC8" s="10"/>
      <c r="AD8" s="11" t="s">
        <v>249</v>
      </c>
      <c r="AE8" s="82">
        <v>388773</v>
      </c>
      <c r="AF8" s="83">
        <v>0.19</v>
      </c>
      <c r="AG8" s="82">
        <f t="shared" si="2"/>
        <v>1166319</v>
      </c>
      <c r="AH8" s="98"/>
      <c r="AI8" s="87">
        <v>3</v>
      </c>
      <c r="AJ8" s="81">
        <f t="shared" si="3"/>
        <v>0</v>
      </c>
      <c r="AK8" s="11" t="s">
        <v>135</v>
      </c>
      <c r="AL8" s="11" t="s">
        <v>339</v>
      </c>
      <c r="AM8" s="19"/>
      <c r="AN8" s="10"/>
      <c r="AO8" s="11" t="s">
        <v>249</v>
      </c>
      <c r="AP8" s="85">
        <v>158100</v>
      </c>
      <c r="AQ8" s="83">
        <v>0.19</v>
      </c>
      <c r="AR8" s="82">
        <f t="shared" si="4"/>
        <v>564417</v>
      </c>
      <c r="AS8" s="98"/>
    </row>
    <row r="9" spans="1:45" ht="22.5" customHeight="1" x14ac:dyDescent="0.25">
      <c r="A9" s="16">
        <v>6</v>
      </c>
      <c r="B9" s="72" t="s">
        <v>12</v>
      </c>
      <c r="C9" s="72"/>
      <c r="D9" s="17" t="s">
        <v>13</v>
      </c>
      <c r="E9" s="43">
        <v>2</v>
      </c>
      <c r="F9" s="57" t="s">
        <v>254</v>
      </c>
      <c r="G9" s="49" t="s">
        <v>256</v>
      </c>
      <c r="H9" s="62" t="s">
        <v>255</v>
      </c>
      <c r="I9" s="51">
        <v>46508</v>
      </c>
      <c r="J9" s="25" t="s">
        <v>249</v>
      </c>
      <c r="K9" s="45">
        <v>285000</v>
      </c>
      <c r="L9" s="25">
        <f t="shared" si="0"/>
        <v>570000</v>
      </c>
      <c r="M9" s="98"/>
      <c r="N9" s="25">
        <v>2</v>
      </c>
      <c r="O9" s="11" t="s">
        <v>135</v>
      </c>
      <c r="P9" s="11" t="s">
        <v>249</v>
      </c>
      <c r="Q9" s="18" t="s">
        <v>155</v>
      </c>
      <c r="R9" s="15">
        <v>45626</v>
      </c>
      <c r="S9" s="11" t="s">
        <v>249</v>
      </c>
      <c r="T9" s="77">
        <v>203300</v>
      </c>
      <c r="U9" s="78">
        <f>+T9*0.19*N9</f>
        <v>77254</v>
      </c>
      <c r="V9" s="77">
        <f>(+T9*N9)+U9</f>
        <v>483854</v>
      </c>
      <c r="W9" s="102"/>
      <c r="X9" s="81">
        <v>2</v>
      </c>
      <c r="Y9" s="81">
        <f t="shared" si="1"/>
        <v>0</v>
      </c>
      <c r="Z9" s="11" t="s">
        <v>135</v>
      </c>
      <c r="AA9" s="11" t="s">
        <v>249</v>
      </c>
      <c r="AB9" s="18" t="s">
        <v>340</v>
      </c>
      <c r="AC9" s="15" t="s">
        <v>334</v>
      </c>
      <c r="AD9" s="11" t="s">
        <v>249</v>
      </c>
      <c r="AE9" s="82">
        <v>278222</v>
      </c>
      <c r="AF9" s="83">
        <v>0.19</v>
      </c>
      <c r="AG9" s="82">
        <f t="shared" si="2"/>
        <v>556444</v>
      </c>
      <c r="AH9" s="98"/>
      <c r="AI9" s="87">
        <v>2</v>
      </c>
      <c r="AJ9" s="81">
        <f t="shared" si="3"/>
        <v>0</v>
      </c>
      <c r="AK9" s="11" t="s">
        <v>135</v>
      </c>
      <c r="AL9" s="11" t="s">
        <v>249</v>
      </c>
      <c r="AM9" s="18" t="s">
        <v>341</v>
      </c>
      <c r="AN9" s="15" t="s">
        <v>336</v>
      </c>
      <c r="AO9" s="11" t="s">
        <v>249</v>
      </c>
      <c r="AP9" s="85">
        <v>300100</v>
      </c>
      <c r="AQ9" s="83">
        <v>0.19</v>
      </c>
      <c r="AR9" s="82">
        <f t="shared" si="4"/>
        <v>714238</v>
      </c>
      <c r="AS9" s="98"/>
    </row>
    <row r="10" spans="1:45" ht="33.75" customHeight="1" x14ac:dyDescent="0.25">
      <c r="A10" s="16">
        <v>7</v>
      </c>
      <c r="B10" s="72" t="s">
        <v>14</v>
      </c>
      <c r="C10" s="72"/>
      <c r="D10" s="17" t="s">
        <v>15</v>
      </c>
      <c r="E10" s="43">
        <v>5</v>
      </c>
      <c r="F10" s="57" t="s">
        <v>135</v>
      </c>
      <c r="G10" s="25" t="s">
        <v>249</v>
      </c>
      <c r="H10" s="57" t="s">
        <v>257</v>
      </c>
      <c r="I10" s="51">
        <v>45930</v>
      </c>
      <c r="J10" s="25" t="s">
        <v>249</v>
      </c>
      <c r="K10" s="45">
        <v>110200</v>
      </c>
      <c r="L10" s="25">
        <f t="shared" si="0"/>
        <v>551000</v>
      </c>
      <c r="M10" s="98"/>
      <c r="N10" s="25">
        <v>5</v>
      </c>
      <c r="O10" s="13" t="s">
        <v>135</v>
      </c>
      <c r="P10" s="11" t="s">
        <v>249</v>
      </c>
      <c r="Q10" s="21" t="s">
        <v>156</v>
      </c>
      <c r="R10" s="12">
        <v>45688</v>
      </c>
      <c r="S10" s="11" t="s">
        <v>249</v>
      </c>
      <c r="T10" s="77">
        <v>105100</v>
      </c>
      <c r="U10" s="78">
        <f>+T10*0.19*N10</f>
        <v>99845</v>
      </c>
      <c r="V10" s="77">
        <f>(+T10*N10)+U10</f>
        <v>625345</v>
      </c>
      <c r="W10" s="102"/>
      <c r="X10" s="81">
        <v>5</v>
      </c>
      <c r="Y10" s="81">
        <f t="shared" si="1"/>
        <v>0</v>
      </c>
      <c r="Z10" s="88" t="s">
        <v>135</v>
      </c>
      <c r="AA10" s="11" t="s">
        <v>249</v>
      </c>
      <c r="AB10" s="19" t="s">
        <v>156</v>
      </c>
      <c r="AC10" s="10" t="s">
        <v>334</v>
      </c>
      <c r="AD10" s="11" t="s">
        <v>249</v>
      </c>
      <c r="AE10" s="82">
        <v>146846</v>
      </c>
      <c r="AF10" s="83">
        <v>0.19</v>
      </c>
      <c r="AG10" s="82">
        <f t="shared" si="2"/>
        <v>734230</v>
      </c>
      <c r="AH10" s="98"/>
      <c r="AI10" s="87">
        <v>5</v>
      </c>
      <c r="AJ10" s="81">
        <f t="shared" si="3"/>
        <v>0</v>
      </c>
      <c r="AK10" s="88" t="s">
        <v>135</v>
      </c>
      <c r="AL10" s="11" t="s">
        <v>249</v>
      </c>
      <c r="AM10" s="19" t="s">
        <v>342</v>
      </c>
      <c r="AN10" s="10">
        <v>45382</v>
      </c>
      <c r="AO10" s="11" t="s">
        <v>249</v>
      </c>
      <c r="AP10" s="85">
        <v>143200</v>
      </c>
      <c r="AQ10" s="83">
        <v>0.19</v>
      </c>
      <c r="AR10" s="82">
        <f t="shared" si="4"/>
        <v>852040</v>
      </c>
      <c r="AS10" s="98"/>
    </row>
    <row r="11" spans="1:45" ht="22.5" customHeight="1" x14ac:dyDescent="0.25">
      <c r="A11" s="16">
        <v>8</v>
      </c>
      <c r="B11" s="72" t="s">
        <v>235</v>
      </c>
      <c r="C11" s="72"/>
      <c r="D11" s="17" t="s">
        <v>16</v>
      </c>
      <c r="E11" s="43">
        <v>1</v>
      </c>
      <c r="F11" s="57" t="s">
        <v>135</v>
      </c>
      <c r="G11" s="25" t="s">
        <v>249</v>
      </c>
      <c r="H11" s="57" t="s">
        <v>258</v>
      </c>
      <c r="I11" s="51"/>
      <c r="J11" s="25" t="s">
        <v>249</v>
      </c>
      <c r="K11" s="45">
        <v>143300</v>
      </c>
      <c r="L11" s="25">
        <f t="shared" si="0"/>
        <v>143300</v>
      </c>
      <c r="M11" s="98"/>
      <c r="N11" s="25">
        <v>1</v>
      </c>
      <c r="O11" s="13" t="s">
        <v>135</v>
      </c>
      <c r="P11" s="11" t="s">
        <v>249</v>
      </c>
      <c r="Q11" s="21" t="s">
        <v>157</v>
      </c>
      <c r="R11" s="12">
        <v>46173</v>
      </c>
      <c r="S11" s="11" t="s">
        <v>249</v>
      </c>
      <c r="T11" s="77">
        <v>157400</v>
      </c>
      <c r="U11" s="78">
        <f>+T11*0.19*N11</f>
        <v>29906</v>
      </c>
      <c r="V11" s="77">
        <f>(+T11*N11)+U11</f>
        <v>187306</v>
      </c>
      <c r="W11" s="102"/>
      <c r="X11" s="81">
        <v>1</v>
      </c>
      <c r="Y11" s="81">
        <f t="shared" si="1"/>
        <v>0</v>
      </c>
      <c r="Z11" s="88" t="s">
        <v>135</v>
      </c>
      <c r="AA11" s="11" t="s">
        <v>249</v>
      </c>
      <c r="AB11" s="19" t="s">
        <v>343</v>
      </c>
      <c r="AC11" s="10" t="s">
        <v>334</v>
      </c>
      <c r="AD11" s="11" t="s">
        <v>249</v>
      </c>
      <c r="AE11" s="82">
        <v>112871.5</v>
      </c>
      <c r="AF11" s="83">
        <v>0.19</v>
      </c>
      <c r="AG11" s="82">
        <f t="shared" si="2"/>
        <v>112871.5</v>
      </c>
      <c r="AH11" s="98"/>
      <c r="AI11" s="87">
        <v>1</v>
      </c>
      <c r="AJ11" s="81">
        <f t="shared" si="3"/>
        <v>0</v>
      </c>
      <c r="AK11" s="88" t="s">
        <v>135</v>
      </c>
      <c r="AL11" s="11" t="s">
        <v>249</v>
      </c>
      <c r="AM11" s="19" t="s">
        <v>343</v>
      </c>
      <c r="AN11" s="10" t="s">
        <v>336</v>
      </c>
      <c r="AO11" s="11" t="s">
        <v>249</v>
      </c>
      <c r="AP11" s="85">
        <v>135600</v>
      </c>
      <c r="AQ11" s="83">
        <v>0.19</v>
      </c>
      <c r="AR11" s="82">
        <f t="shared" si="4"/>
        <v>161364</v>
      </c>
      <c r="AS11" s="98"/>
    </row>
    <row r="12" spans="1:45" ht="45" customHeight="1" x14ac:dyDescent="0.25">
      <c r="A12" s="16">
        <v>9</v>
      </c>
      <c r="B12" s="72" t="s">
        <v>236</v>
      </c>
      <c r="C12" s="72"/>
      <c r="D12" s="17" t="s">
        <v>17</v>
      </c>
      <c r="E12" s="43">
        <v>4</v>
      </c>
      <c r="F12" s="57" t="s">
        <v>135</v>
      </c>
      <c r="G12" s="25" t="s">
        <v>249</v>
      </c>
      <c r="H12" s="57" t="s">
        <v>259</v>
      </c>
      <c r="I12" s="51">
        <v>46630</v>
      </c>
      <c r="J12" s="25" t="s">
        <v>249</v>
      </c>
      <c r="K12" s="45">
        <v>128600</v>
      </c>
      <c r="L12" s="25">
        <f t="shared" si="0"/>
        <v>514400</v>
      </c>
      <c r="M12" s="98"/>
      <c r="N12" s="25">
        <v>4</v>
      </c>
      <c r="O12" s="11" t="s">
        <v>135</v>
      </c>
      <c r="P12" s="11" t="s">
        <v>249</v>
      </c>
      <c r="Q12" s="18" t="s">
        <v>158</v>
      </c>
      <c r="R12" s="15">
        <v>46446</v>
      </c>
      <c r="S12" s="11" t="s">
        <v>249</v>
      </c>
      <c r="T12" s="77">
        <v>129600</v>
      </c>
      <c r="U12" s="78">
        <f>+T12*0.19*N12</f>
        <v>98496</v>
      </c>
      <c r="V12" s="77">
        <f>(+T12*N12)+U12</f>
        <v>616896</v>
      </c>
      <c r="W12" s="102"/>
      <c r="X12" s="81">
        <v>4</v>
      </c>
      <c r="Y12" s="81">
        <f t="shared" si="1"/>
        <v>0</v>
      </c>
      <c r="Z12" s="11" t="s">
        <v>135</v>
      </c>
      <c r="AA12" s="11" t="s">
        <v>249</v>
      </c>
      <c r="AB12" s="18" t="s">
        <v>344</v>
      </c>
      <c r="AC12" s="15">
        <v>46599</v>
      </c>
      <c r="AD12" s="11" t="s">
        <v>345</v>
      </c>
      <c r="AE12" s="82">
        <v>163863</v>
      </c>
      <c r="AF12" s="83">
        <v>0.19</v>
      </c>
      <c r="AG12" s="82">
        <f t="shared" si="2"/>
        <v>655452</v>
      </c>
      <c r="AH12" s="98"/>
      <c r="AI12" s="87">
        <v>4</v>
      </c>
      <c r="AJ12" s="81">
        <f t="shared" si="3"/>
        <v>0</v>
      </c>
      <c r="AK12" s="11" t="s">
        <v>135</v>
      </c>
      <c r="AL12" s="11" t="s">
        <v>249</v>
      </c>
      <c r="AM12" s="18" t="s">
        <v>158</v>
      </c>
      <c r="AN12" s="15">
        <v>46446</v>
      </c>
      <c r="AO12" s="11" t="s">
        <v>345</v>
      </c>
      <c r="AP12" s="85">
        <v>186200</v>
      </c>
      <c r="AQ12" s="83">
        <v>0.19</v>
      </c>
      <c r="AR12" s="82">
        <f t="shared" si="4"/>
        <v>886312</v>
      </c>
      <c r="AS12" s="98"/>
    </row>
    <row r="13" spans="1:45" ht="26.25" customHeight="1" x14ac:dyDescent="0.25">
      <c r="A13" s="16">
        <v>10</v>
      </c>
      <c r="B13" s="72" t="s">
        <v>18</v>
      </c>
      <c r="C13" s="72"/>
      <c r="D13" s="17" t="s">
        <v>19</v>
      </c>
      <c r="E13" s="43">
        <v>10</v>
      </c>
      <c r="F13" s="57"/>
      <c r="G13" s="25" t="s">
        <v>249</v>
      </c>
      <c r="H13" s="57"/>
      <c r="I13" s="25"/>
      <c r="J13" s="25" t="s">
        <v>249</v>
      </c>
      <c r="K13" s="45">
        <v>150000</v>
      </c>
      <c r="L13" s="25">
        <f t="shared" si="0"/>
        <v>1500000</v>
      </c>
      <c r="M13" s="98"/>
      <c r="N13" s="25">
        <v>10</v>
      </c>
      <c r="O13" s="11" t="s">
        <v>136</v>
      </c>
      <c r="P13" s="11" t="s">
        <v>249</v>
      </c>
      <c r="Q13" s="30">
        <v>39360133</v>
      </c>
      <c r="R13" s="15">
        <v>45676</v>
      </c>
      <c r="S13" s="11" t="s">
        <v>249</v>
      </c>
      <c r="T13" s="77">
        <v>169000</v>
      </c>
      <c r="U13" s="78">
        <f>+T13*0.19*N13</f>
        <v>321100</v>
      </c>
      <c r="V13" s="77">
        <f>(+T13*N13)+U13</f>
        <v>2011100</v>
      </c>
      <c r="W13" s="102"/>
      <c r="X13" s="81">
        <v>10</v>
      </c>
      <c r="Y13" s="81">
        <f t="shared" si="1"/>
        <v>0</v>
      </c>
      <c r="Z13" s="11" t="s">
        <v>346</v>
      </c>
      <c r="AA13" s="11" t="s">
        <v>355</v>
      </c>
      <c r="AB13" s="30"/>
      <c r="AC13" s="15" t="s">
        <v>347</v>
      </c>
      <c r="AD13" s="11" t="s">
        <v>249</v>
      </c>
      <c r="AE13" s="82">
        <v>297500</v>
      </c>
      <c r="AF13" s="83">
        <v>0.19</v>
      </c>
      <c r="AG13" s="82">
        <f t="shared" si="2"/>
        <v>2975000</v>
      </c>
      <c r="AH13" s="98"/>
      <c r="AI13" s="87">
        <v>10</v>
      </c>
      <c r="AJ13" s="81">
        <f t="shared" si="3"/>
        <v>0</v>
      </c>
      <c r="AK13" s="11" t="s">
        <v>346</v>
      </c>
      <c r="AL13" s="11" t="s">
        <v>249</v>
      </c>
      <c r="AM13" s="30" t="s">
        <v>348</v>
      </c>
      <c r="AN13" s="15" t="s">
        <v>349</v>
      </c>
      <c r="AO13" s="11" t="s">
        <v>249</v>
      </c>
      <c r="AP13" s="85">
        <v>248500</v>
      </c>
      <c r="AQ13" s="83">
        <v>0.19</v>
      </c>
      <c r="AR13" s="82">
        <f t="shared" si="4"/>
        <v>2957150</v>
      </c>
      <c r="AS13" s="98"/>
    </row>
    <row r="14" spans="1:45" ht="45" customHeight="1" x14ac:dyDescent="0.25">
      <c r="A14" s="16">
        <v>11</v>
      </c>
      <c r="B14" s="72" t="s">
        <v>190</v>
      </c>
      <c r="C14" s="72"/>
      <c r="D14" s="17" t="s">
        <v>9</v>
      </c>
      <c r="E14" s="42">
        <v>1</v>
      </c>
      <c r="F14" s="57" t="s">
        <v>254</v>
      </c>
      <c r="G14" s="25" t="s">
        <v>249</v>
      </c>
      <c r="H14" s="57" t="s">
        <v>260</v>
      </c>
      <c r="I14" s="51" t="s">
        <v>261</v>
      </c>
      <c r="J14" s="25" t="s">
        <v>249</v>
      </c>
      <c r="K14" s="45">
        <v>62500</v>
      </c>
      <c r="L14" s="25">
        <f t="shared" si="0"/>
        <v>62500</v>
      </c>
      <c r="M14" s="98"/>
      <c r="N14" s="25">
        <v>1</v>
      </c>
      <c r="O14" s="11" t="s">
        <v>135</v>
      </c>
      <c r="P14" s="11" t="s">
        <v>249</v>
      </c>
      <c r="Q14" s="18" t="s">
        <v>159</v>
      </c>
      <c r="R14" s="15">
        <v>45930</v>
      </c>
      <c r="S14" s="11" t="s">
        <v>249</v>
      </c>
      <c r="T14" s="77">
        <v>67300</v>
      </c>
      <c r="U14" s="78">
        <f>+T14*0.19*N14</f>
        <v>12787</v>
      </c>
      <c r="V14" s="77">
        <f>(+T14*N14)+U14</f>
        <v>80087</v>
      </c>
      <c r="W14" s="102"/>
      <c r="X14" s="81">
        <v>1</v>
      </c>
      <c r="Y14" s="81">
        <f t="shared" si="1"/>
        <v>0</v>
      </c>
      <c r="Z14" s="11" t="s">
        <v>135</v>
      </c>
      <c r="AA14" s="11" t="s">
        <v>249</v>
      </c>
      <c r="AB14" s="18" t="s">
        <v>350</v>
      </c>
      <c r="AC14" s="15">
        <v>46326</v>
      </c>
      <c r="AD14" s="11" t="s">
        <v>249</v>
      </c>
      <c r="AE14" s="82">
        <v>99008</v>
      </c>
      <c r="AF14" s="83">
        <v>0.19</v>
      </c>
      <c r="AG14" s="82">
        <f t="shared" si="2"/>
        <v>99008</v>
      </c>
      <c r="AH14" s="98"/>
      <c r="AI14" s="86">
        <v>1</v>
      </c>
      <c r="AJ14" s="81">
        <f t="shared" si="3"/>
        <v>0</v>
      </c>
      <c r="AK14" s="11" t="s">
        <v>135</v>
      </c>
      <c r="AL14" s="11" t="s">
        <v>249</v>
      </c>
      <c r="AM14" s="18" t="s">
        <v>351</v>
      </c>
      <c r="AN14" s="15">
        <v>45382</v>
      </c>
      <c r="AO14" s="11" t="s">
        <v>249</v>
      </c>
      <c r="AP14" s="85">
        <v>96400</v>
      </c>
      <c r="AQ14" s="83">
        <v>0.19</v>
      </c>
      <c r="AR14" s="82">
        <f t="shared" si="4"/>
        <v>114716</v>
      </c>
      <c r="AS14" s="98"/>
    </row>
    <row r="15" spans="1:45" ht="59.25" customHeight="1" x14ac:dyDescent="0.25">
      <c r="A15" s="16">
        <v>12</v>
      </c>
      <c r="B15" s="72" t="s">
        <v>20</v>
      </c>
      <c r="C15" s="72"/>
      <c r="D15" s="17" t="s">
        <v>21</v>
      </c>
      <c r="E15" s="43">
        <v>1</v>
      </c>
      <c r="F15" s="53" t="s">
        <v>135</v>
      </c>
      <c r="G15" s="49" t="s">
        <v>321</v>
      </c>
      <c r="H15" s="57" t="s">
        <v>262</v>
      </c>
      <c r="I15" s="74">
        <v>45107</v>
      </c>
      <c r="J15" s="71" t="s">
        <v>322</v>
      </c>
      <c r="K15" s="45">
        <v>107800</v>
      </c>
      <c r="L15" s="25">
        <f t="shared" si="0"/>
        <v>107800</v>
      </c>
      <c r="M15" s="98"/>
      <c r="N15" s="25">
        <v>1</v>
      </c>
      <c r="O15" s="11" t="s">
        <v>135</v>
      </c>
      <c r="P15" s="11" t="s">
        <v>249</v>
      </c>
      <c r="Q15" s="11" t="s">
        <v>198</v>
      </c>
      <c r="R15" s="15">
        <v>45260</v>
      </c>
      <c r="S15" s="11" t="s">
        <v>249</v>
      </c>
      <c r="T15" s="77">
        <v>107900</v>
      </c>
      <c r="U15" s="78">
        <f>+T15*0.19*N15</f>
        <v>20501</v>
      </c>
      <c r="V15" s="77">
        <f>(+T15*N15)+U15</f>
        <v>128401</v>
      </c>
      <c r="W15" s="102"/>
      <c r="X15" s="81">
        <v>1</v>
      </c>
      <c r="Y15" s="81">
        <f t="shared" si="1"/>
        <v>0</v>
      </c>
      <c r="Z15" s="11" t="s">
        <v>352</v>
      </c>
      <c r="AA15" s="11" t="s">
        <v>249</v>
      </c>
      <c r="AB15" s="11" t="s">
        <v>262</v>
      </c>
      <c r="AC15" s="15">
        <v>44769</v>
      </c>
      <c r="AD15" s="11" t="s">
        <v>249</v>
      </c>
      <c r="AE15" s="82">
        <v>140658</v>
      </c>
      <c r="AF15" s="83">
        <v>0.19</v>
      </c>
      <c r="AG15" s="82">
        <f t="shared" si="2"/>
        <v>140658</v>
      </c>
      <c r="AH15" s="98"/>
      <c r="AI15" s="87">
        <v>1</v>
      </c>
      <c r="AJ15" s="81">
        <f t="shared" si="3"/>
        <v>0</v>
      </c>
      <c r="AK15" s="11" t="s">
        <v>352</v>
      </c>
      <c r="AL15" s="11" t="s">
        <v>249</v>
      </c>
      <c r="AM15" s="11" t="s">
        <v>262</v>
      </c>
      <c r="AN15" s="15" t="s">
        <v>336</v>
      </c>
      <c r="AO15" s="11" t="s">
        <v>249</v>
      </c>
      <c r="AP15" s="85">
        <v>140000</v>
      </c>
      <c r="AQ15" s="83">
        <v>0.19</v>
      </c>
      <c r="AR15" s="82">
        <f t="shared" si="4"/>
        <v>166600</v>
      </c>
      <c r="AS15" s="98"/>
    </row>
    <row r="16" spans="1:45" ht="48" customHeight="1" x14ac:dyDescent="0.25">
      <c r="A16" s="16">
        <v>13</v>
      </c>
      <c r="B16" s="72" t="s">
        <v>22</v>
      </c>
      <c r="C16" s="72"/>
      <c r="D16" s="17" t="s">
        <v>23</v>
      </c>
      <c r="E16" s="43">
        <v>6</v>
      </c>
      <c r="F16" s="57" t="s">
        <v>137</v>
      </c>
      <c r="G16" s="25" t="s">
        <v>249</v>
      </c>
      <c r="H16" s="57" t="s">
        <v>263</v>
      </c>
      <c r="I16" s="25" t="s">
        <v>264</v>
      </c>
      <c r="J16" s="25" t="s">
        <v>249</v>
      </c>
      <c r="K16" s="45">
        <v>44000</v>
      </c>
      <c r="L16" s="25">
        <f t="shared" si="0"/>
        <v>264000</v>
      </c>
      <c r="M16" s="98"/>
      <c r="N16" s="25">
        <v>6</v>
      </c>
      <c r="O16" s="11" t="s">
        <v>137</v>
      </c>
      <c r="P16" s="11" t="s">
        <v>249</v>
      </c>
      <c r="Q16" s="18" t="s">
        <v>228</v>
      </c>
      <c r="R16" s="15">
        <v>45931</v>
      </c>
      <c r="S16" s="11" t="s">
        <v>249</v>
      </c>
      <c r="T16" s="77">
        <v>55400</v>
      </c>
      <c r="U16" s="78">
        <f>+T16*0.19*N16</f>
        <v>63156</v>
      </c>
      <c r="V16" s="77">
        <f>(+T16*N16)+U16</f>
        <v>395556</v>
      </c>
      <c r="W16" s="102"/>
      <c r="X16" s="81">
        <v>6</v>
      </c>
      <c r="Y16" s="81">
        <f t="shared" si="1"/>
        <v>0</v>
      </c>
      <c r="Z16" s="11" t="s">
        <v>137</v>
      </c>
      <c r="AA16" s="11" t="s">
        <v>249</v>
      </c>
      <c r="AB16" s="18" t="s">
        <v>353</v>
      </c>
      <c r="AC16" s="15">
        <v>45931</v>
      </c>
      <c r="AD16" s="11" t="s">
        <v>249</v>
      </c>
      <c r="AE16" s="82">
        <v>82850</v>
      </c>
      <c r="AF16" s="83">
        <v>0</v>
      </c>
      <c r="AG16" s="82">
        <f t="shared" si="2"/>
        <v>497100</v>
      </c>
      <c r="AH16" s="98"/>
      <c r="AI16" s="87">
        <v>6</v>
      </c>
      <c r="AJ16" s="81">
        <f t="shared" si="3"/>
        <v>0</v>
      </c>
      <c r="AK16" s="11" t="s">
        <v>137</v>
      </c>
      <c r="AL16" s="11" t="s">
        <v>323</v>
      </c>
      <c r="AM16" s="18"/>
      <c r="AN16" s="15" t="s">
        <v>354</v>
      </c>
      <c r="AO16" s="11" t="s">
        <v>249</v>
      </c>
      <c r="AP16" s="85">
        <v>61500</v>
      </c>
      <c r="AQ16" s="83">
        <v>0.19</v>
      </c>
      <c r="AR16" s="82">
        <f t="shared" si="4"/>
        <v>439110</v>
      </c>
      <c r="AS16" s="98"/>
    </row>
    <row r="17" spans="1:45" ht="43.5" customHeight="1" x14ac:dyDescent="0.25">
      <c r="A17" s="16">
        <v>14</v>
      </c>
      <c r="B17" s="72" t="s">
        <v>24</v>
      </c>
      <c r="C17" s="72"/>
      <c r="D17" s="17" t="s">
        <v>25</v>
      </c>
      <c r="E17" s="43">
        <v>8</v>
      </c>
      <c r="F17" s="57" t="s">
        <v>137</v>
      </c>
      <c r="G17" s="25" t="s">
        <v>249</v>
      </c>
      <c r="H17" s="57" t="s">
        <v>229</v>
      </c>
      <c r="I17" s="25" t="s">
        <v>265</v>
      </c>
      <c r="J17" s="25" t="s">
        <v>249</v>
      </c>
      <c r="K17" s="45">
        <v>63300</v>
      </c>
      <c r="L17" s="25">
        <f t="shared" si="0"/>
        <v>506400</v>
      </c>
      <c r="M17" s="98"/>
      <c r="N17" s="25">
        <v>8</v>
      </c>
      <c r="O17" s="11" t="s">
        <v>137</v>
      </c>
      <c r="P17" s="11" t="s">
        <v>249</v>
      </c>
      <c r="Q17" s="18" t="s">
        <v>229</v>
      </c>
      <c r="R17" s="15">
        <v>45962</v>
      </c>
      <c r="S17" s="11" t="s">
        <v>249</v>
      </c>
      <c r="T17" s="77">
        <v>88300</v>
      </c>
      <c r="U17" s="78">
        <f>+T17*0.19*N17</f>
        <v>134216</v>
      </c>
      <c r="V17" s="77">
        <f>(+T17*N17)+U17</f>
        <v>840616</v>
      </c>
      <c r="W17" s="102"/>
      <c r="X17" s="81">
        <v>8</v>
      </c>
      <c r="Y17" s="81">
        <f t="shared" si="1"/>
        <v>0</v>
      </c>
      <c r="Z17" s="11" t="s">
        <v>137</v>
      </c>
      <c r="AA17" s="11" t="s">
        <v>249</v>
      </c>
      <c r="AB17" s="18" t="s">
        <v>229</v>
      </c>
      <c r="AC17" s="15">
        <v>45962</v>
      </c>
      <c r="AD17" s="11" t="s">
        <v>249</v>
      </c>
      <c r="AE17" s="82">
        <v>113200</v>
      </c>
      <c r="AF17" s="83">
        <v>0</v>
      </c>
      <c r="AG17" s="82">
        <f t="shared" si="2"/>
        <v>905600</v>
      </c>
      <c r="AH17" s="98"/>
      <c r="AI17" s="87">
        <v>8</v>
      </c>
      <c r="AJ17" s="81">
        <f t="shared" si="3"/>
        <v>0</v>
      </c>
      <c r="AK17" s="11" t="s">
        <v>137</v>
      </c>
      <c r="AL17" s="11" t="s">
        <v>323</v>
      </c>
      <c r="AM17" s="18"/>
      <c r="AN17" s="15" t="s">
        <v>354</v>
      </c>
      <c r="AO17" s="11" t="s">
        <v>249</v>
      </c>
      <c r="AP17" s="85">
        <v>69600</v>
      </c>
      <c r="AQ17" s="83">
        <v>0.19</v>
      </c>
      <c r="AR17" s="82">
        <f t="shared" si="4"/>
        <v>662592</v>
      </c>
      <c r="AS17" s="98"/>
    </row>
    <row r="18" spans="1:45" ht="15" customHeight="1" x14ac:dyDescent="0.25">
      <c r="A18" s="16">
        <v>15</v>
      </c>
      <c r="B18" s="72" t="s">
        <v>26</v>
      </c>
      <c r="C18" s="72"/>
      <c r="D18" s="17" t="s">
        <v>27</v>
      </c>
      <c r="E18" s="43">
        <v>10</v>
      </c>
      <c r="F18" s="57" t="s">
        <v>319</v>
      </c>
      <c r="G18" s="25" t="s">
        <v>251</v>
      </c>
      <c r="H18" s="57"/>
      <c r="I18" s="25"/>
      <c r="J18" s="25" t="s">
        <v>249</v>
      </c>
      <c r="K18" s="45">
        <v>3500</v>
      </c>
      <c r="L18" s="25">
        <f t="shared" si="0"/>
        <v>35000</v>
      </c>
      <c r="M18" s="98"/>
      <c r="N18" s="25">
        <v>10</v>
      </c>
      <c r="O18" s="11" t="s">
        <v>138</v>
      </c>
      <c r="P18" s="11" t="s">
        <v>191</v>
      </c>
      <c r="Q18" s="18" t="s">
        <v>191</v>
      </c>
      <c r="R18" s="15" t="s">
        <v>191</v>
      </c>
      <c r="S18" s="11" t="s">
        <v>249</v>
      </c>
      <c r="T18" s="77">
        <v>3500</v>
      </c>
      <c r="U18" s="78">
        <f>+T18*0.19*N18</f>
        <v>6650</v>
      </c>
      <c r="V18" s="77">
        <f>(+T18*N18)+U18</f>
        <v>41650</v>
      </c>
      <c r="W18" s="102"/>
      <c r="X18" s="81">
        <v>10</v>
      </c>
      <c r="Y18" s="81">
        <f t="shared" si="1"/>
        <v>0</v>
      </c>
      <c r="Z18" s="11"/>
      <c r="AA18" s="11" t="s">
        <v>251</v>
      </c>
      <c r="AB18" s="18"/>
      <c r="AC18" s="15"/>
      <c r="AD18" s="116" t="s">
        <v>356</v>
      </c>
      <c r="AE18" s="82">
        <v>44744</v>
      </c>
      <c r="AF18" s="83">
        <v>0.19</v>
      </c>
      <c r="AG18" s="82">
        <f t="shared" si="2"/>
        <v>447440</v>
      </c>
      <c r="AH18" s="98"/>
      <c r="AI18" s="87">
        <v>10</v>
      </c>
      <c r="AJ18" s="81">
        <f t="shared" si="3"/>
        <v>0</v>
      </c>
      <c r="AK18" s="11" t="s">
        <v>357</v>
      </c>
      <c r="AL18" s="25" t="s">
        <v>251</v>
      </c>
      <c r="AM18" s="25" t="s">
        <v>251</v>
      </c>
      <c r="AN18" s="11" t="s">
        <v>334</v>
      </c>
      <c r="AO18" s="11" t="s">
        <v>249</v>
      </c>
      <c r="AP18" s="85">
        <v>4700</v>
      </c>
      <c r="AQ18" s="83">
        <v>0.19</v>
      </c>
      <c r="AR18" s="82">
        <f t="shared" si="4"/>
        <v>55930</v>
      </c>
      <c r="AS18" s="98"/>
    </row>
    <row r="19" spans="1:45" ht="33.75" customHeight="1" x14ac:dyDescent="0.25">
      <c r="A19" s="16">
        <v>16</v>
      </c>
      <c r="B19" s="72" t="s">
        <v>28</v>
      </c>
      <c r="C19" s="72"/>
      <c r="D19" s="17" t="s">
        <v>29</v>
      </c>
      <c r="E19" s="43">
        <v>10</v>
      </c>
      <c r="F19" s="57" t="s">
        <v>319</v>
      </c>
      <c r="G19" s="25" t="s">
        <v>251</v>
      </c>
      <c r="H19" s="57"/>
      <c r="I19" s="25"/>
      <c r="J19" s="25" t="s">
        <v>249</v>
      </c>
      <c r="K19" s="45">
        <v>2500</v>
      </c>
      <c r="L19" s="25">
        <f t="shared" si="0"/>
        <v>25000</v>
      </c>
      <c r="M19" s="98"/>
      <c r="N19" s="25">
        <v>10</v>
      </c>
      <c r="O19" s="11" t="s">
        <v>139</v>
      </c>
      <c r="P19" s="11" t="s">
        <v>191</v>
      </c>
      <c r="Q19" s="18" t="s">
        <v>191</v>
      </c>
      <c r="R19" s="15" t="s">
        <v>191</v>
      </c>
      <c r="S19" s="11" t="s">
        <v>249</v>
      </c>
      <c r="T19" s="77">
        <v>9800</v>
      </c>
      <c r="U19" s="78">
        <f>+T19*0.19*N19</f>
        <v>18620</v>
      </c>
      <c r="V19" s="77">
        <f>(+T19*N19)+U19</f>
        <v>116620</v>
      </c>
      <c r="W19" s="102"/>
      <c r="X19" s="81">
        <v>10</v>
      </c>
      <c r="Y19" s="81">
        <f t="shared" si="1"/>
        <v>0</v>
      </c>
      <c r="Z19" s="11"/>
      <c r="AA19" s="11" t="s">
        <v>251</v>
      </c>
      <c r="AB19" s="18"/>
      <c r="AC19" s="15"/>
      <c r="AD19" s="116" t="s">
        <v>356</v>
      </c>
      <c r="AE19" s="82">
        <v>22967</v>
      </c>
      <c r="AF19" s="83">
        <v>0.19</v>
      </c>
      <c r="AG19" s="82">
        <f t="shared" si="2"/>
        <v>229670</v>
      </c>
      <c r="AH19" s="98"/>
      <c r="AI19" s="87">
        <v>10</v>
      </c>
      <c r="AJ19" s="81">
        <f t="shared" si="3"/>
        <v>0</v>
      </c>
      <c r="AK19" s="11" t="s">
        <v>357</v>
      </c>
      <c r="AL19" s="25" t="s">
        <v>251</v>
      </c>
      <c r="AM19" s="25" t="s">
        <v>251</v>
      </c>
      <c r="AN19" s="11" t="s">
        <v>336</v>
      </c>
      <c r="AO19" s="11" t="s">
        <v>249</v>
      </c>
      <c r="AP19" s="85">
        <v>1700</v>
      </c>
      <c r="AQ19" s="83">
        <v>0.19</v>
      </c>
      <c r="AR19" s="82">
        <f t="shared" si="4"/>
        <v>20230</v>
      </c>
      <c r="AS19" s="98"/>
    </row>
    <row r="20" spans="1:45" ht="15" customHeight="1" x14ac:dyDescent="0.25">
      <c r="A20" s="16">
        <v>17</v>
      </c>
      <c r="B20" s="72" t="s">
        <v>30</v>
      </c>
      <c r="C20" s="72"/>
      <c r="D20" s="17" t="s">
        <v>27</v>
      </c>
      <c r="E20" s="43">
        <v>10</v>
      </c>
      <c r="F20" s="57" t="s">
        <v>319</v>
      </c>
      <c r="G20" s="25" t="s">
        <v>251</v>
      </c>
      <c r="H20" s="57"/>
      <c r="I20" s="25"/>
      <c r="J20" s="25" t="s">
        <v>249</v>
      </c>
      <c r="K20" s="45">
        <v>2900</v>
      </c>
      <c r="L20" s="25">
        <f t="shared" si="0"/>
        <v>29000</v>
      </c>
      <c r="M20" s="98"/>
      <c r="N20" s="25">
        <v>10</v>
      </c>
      <c r="O20" s="11" t="s">
        <v>138</v>
      </c>
      <c r="P20" s="11" t="s">
        <v>191</v>
      </c>
      <c r="Q20" s="18" t="s">
        <v>191</v>
      </c>
      <c r="R20" s="15" t="s">
        <v>191</v>
      </c>
      <c r="S20" s="11" t="s">
        <v>249</v>
      </c>
      <c r="T20" s="77">
        <v>2200</v>
      </c>
      <c r="U20" s="78">
        <f>+T20*0.19*N20</f>
        <v>4180</v>
      </c>
      <c r="V20" s="77">
        <f>(+T20*N20)+U20</f>
        <v>26180</v>
      </c>
      <c r="W20" s="102"/>
      <c r="X20" s="81">
        <v>10</v>
      </c>
      <c r="Y20" s="81">
        <f t="shared" si="1"/>
        <v>0</v>
      </c>
      <c r="Z20" s="11"/>
      <c r="AA20" s="11" t="s">
        <v>251</v>
      </c>
      <c r="AB20" s="18"/>
      <c r="AC20" s="15"/>
      <c r="AD20" s="116" t="s">
        <v>356</v>
      </c>
      <c r="AE20" s="82">
        <v>20230</v>
      </c>
      <c r="AF20" s="83">
        <v>0.19</v>
      </c>
      <c r="AG20" s="82">
        <f t="shared" si="2"/>
        <v>202300</v>
      </c>
      <c r="AH20" s="98"/>
      <c r="AI20" s="87">
        <v>10</v>
      </c>
      <c r="AJ20" s="81">
        <f t="shared" si="3"/>
        <v>0</v>
      </c>
      <c r="AK20" s="11" t="s">
        <v>357</v>
      </c>
      <c r="AL20" s="25" t="s">
        <v>251</v>
      </c>
      <c r="AM20" s="25" t="s">
        <v>251</v>
      </c>
      <c r="AN20" s="11" t="s">
        <v>336</v>
      </c>
      <c r="AO20" s="11" t="s">
        <v>249</v>
      </c>
      <c r="AP20" s="85">
        <v>3200</v>
      </c>
      <c r="AQ20" s="83">
        <v>0.19</v>
      </c>
      <c r="AR20" s="82">
        <f t="shared" si="4"/>
        <v>38080</v>
      </c>
      <c r="AS20" s="98"/>
    </row>
    <row r="21" spans="1:45" ht="15" customHeight="1" x14ac:dyDescent="0.25">
      <c r="A21" s="16">
        <v>18</v>
      </c>
      <c r="B21" s="72" t="s">
        <v>31</v>
      </c>
      <c r="C21" s="72"/>
      <c r="D21" s="17" t="s">
        <v>27</v>
      </c>
      <c r="E21" s="43">
        <v>30</v>
      </c>
      <c r="F21" s="57" t="s">
        <v>319</v>
      </c>
      <c r="G21" s="25" t="s">
        <v>251</v>
      </c>
      <c r="H21" s="57"/>
      <c r="I21" s="25"/>
      <c r="J21" s="25" t="s">
        <v>249</v>
      </c>
      <c r="K21" s="45">
        <v>3500</v>
      </c>
      <c r="L21" s="25">
        <f t="shared" si="0"/>
        <v>105000</v>
      </c>
      <c r="M21" s="98"/>
      <c r="N21" s="25">
        <v>30</v>
      </c>
      <c r="O21" s="11" t="s">
        <v>138</v>
      </c>
      <c r="P21" s="11" t="s">
        <v>191</v>
      </c>
      <c r="Q21" s="18" t="s">
        <v>191</v>
      </c>
      <c r="R21" s="15" t="s">
        <v>191</v>
      </c>
      <c r="S21" s="11" t="s">
        <v>249</v>
      </c>
      <c r="T21" s="77">
        <v>3500</v>
      </c>
      <c r="U21" s="78">
        <f>+T21*0.19*N21</f>
        <v>19950</v>
      </c>
      <c r="V21" s="77">
        <f>(+T21*N21)+U21</f>
        <v>124950</v>
      </c>
      <c r="W21" s="102"/>
      <c r="X21" s="81">
        <v>30</v>
      </c>
      <c r="Y21" s="81">
        <f t="shared" si="1"/>
        <v>0</v>
      </c>
      <c r="Z21" s="11"/>
      <c r="AA21" s="11" t="s">
        <v>251</v>
      </c>
      <c r="AB21" s="18"/>
      <c r="AC21" s="15"/>
      <c r="AD21" s="116" t="s">
        <v>356</v>
      </c>
      <c r="AE21" s="82">
        <v>57477</v>
      </c>
      <c r="AF21" s="83">
        <v>0.19</v>
      </c>
      <c r="AG21" s="82">
        <f t="shared" si="2"/>
        <v>1724310</v>
      </c>
      <c r="AH21" s="98"/>
      <c r="AI21" s="87">
        <v>30</v>
      </c>
      <c r="AJ21" s="81">
        <f t="shared" si="3"/>
        <v>0</v>
      </c>
      <c r="AK21" s="11" t="s">
        <v>357</v>
      </c>
      <c r="AL21" s="25" t="s">
        <v>251</v>
      </c>
      <c r="AM21" s="25" t="s">
        <v>251</v>
      </c>
      <c r="AN21" s="11" t="s">
        <v>336</v>
      </c>
      <c r="AO21" s="11" t="s">
        <v>249</v>
      </c>
      <c r="AP21" s="85">
        <v>4700</v>
      </c>
      <c r="AQ21" s="83">
        <v>0.19</v>
      </c>
      <c r="AR21" s="82">
        <f t="shared" si="4"/>
        <v>167790</v>
      </c>
      <c r="AS21" s="98"/>
    </row>
    <row r="22" spans="1:45" ht="33.75" customHeight="1" x14ac:dyDescent="0.25">
      <c r="A22" s="16">
        <v>19</v>
      </c>
      <c r="B22" s="72" t="s">
        <v>32</v>
      </c>
      <c r="C22" s="72"/>
      <c r="D22" s="17" t="s">
        <v>33</v>
      </c>
      <c r="E22" s="42">
        <v>1</v>
      </c>
      <c r="F22" s="57" t="s">
        <v>319</v>
      </c>
      <c r="G22" s="25" t="s">
        <v>251</v>
      </c>
      <c r="H22" s="57"/>
      <c r="I22" s="25"/>
      <c r="J22" s="25" t="s">
        <v>249</v>
      </c>
      <c r="K22" s="45">
        <v>262000</v>
      </c>
      <c r="L22" s="25">
        <f t="shared" si="0"/>
        <v>262000</v>
      </c>
      <c r="M22" s="98"/>
      <c r="N22" s="25">
        <v>1</v>
      </c>
      <c r="O22" s="11" t="s">
        <v>138</v>
      </c>
      <c r="P22" s="11" t="s">
        <v>191</v>
      </c>
      <c r="Q22" s="18" t="s">
        <v>191</v>
      </c>
      <c r="R22" s="15" t="s">
        <v>191</v>
      </c>
      <c r="S22" s="11" t="s">
        <v>249</v>
      </c>
      <c r="T22" s="77">
        <v>214500</v>
      </c>
      <c r="U22" s="78">
        <f>+T22*0.19*N22</f>
        <v>40755</v>
      </c>
      <c r="V22" s="77">
        <f>(+T22*N22)+U22</f>
        <v>255255</v>
      </c>
      <c r="W22" s="102"/>
      <c r="X22" s="81">
        <v>1</v>
      </c>
      <c r="Y22" s="81">
        <f t="shared" si="1"/>
        <v>0</v>
      </c>
      <c r="Z22" s="11"/>
      <c r="AA22" s="11" t="s">
        <v>251</v>
      </c>
      <c r="AB22" s="18"/>
      <c r="AC22" s="15"/>
      <c r="AD22" s="116" t="s">
        <v>356</v>
      </c>
      <c r="AE22" s="82">
        <v>596785</v>
      </c>
      <c r="AF22" s="83">
        <v>0.19</v>
      </c>
      <c r="AG22" s="82">
        <f t="shared" si="2"/>
        <v>596785</v>
      </c>
      <c r="AH22" s="98"/>
      <c r="AI22" s="86">
        <v>1</v>
      </c>
      <c r="AJ22" s="81">
        <f t="shared" si="3"/>
        <v>0</v>
      </c>
      <c r="AK22" s="11" t="s">
        <v>358</v>
      </c>
      <c r="AL22" s="11" t="s">
        <v>249</v>
      </c>
      <c r="AM22" s="11" t="s">
        <v>336</v>
      </c>
      <c r="AN22" s="11" t="s">
        <v>336</v>
      </c>
      <c r="AO22" s="11" t="s">
        <v>249</v>
      </c>
      <c r="AP22" s="85">
        <v>409800</v>
      </c>
      <c r="AQ22" s="83">
        <v>0.19</v>
      </c>
      <c r="AR22" s="82">
        <f t="shared" si="4"/>
        <v>487662</v>
      </c>
      <c r="AS22" s="98"/>
    </row>
    <row r="23" spans="1:45" ht="25.5" customHeight="1" x14ac:dyDescent="0.25">
      <c r="A23" s="16">
        <v>20</v>
      </c>
      <c r="B23" s="72" t="s">
        <v>34</v>
      </c>
      <c r="C23" s="72"/>
      <c r="D23" s="17" t="s">
        <v>35</v>
      </c>
      <c r="E23" s="43">
        <v>1</v>
      </c>
      <c r="F23" s="57" t="s">
        <v>140</v>
      </c>
      <c r="G23" s="25" t="s">
        <v>251</v>
      </c>
      <c r="H23" s="57"/>
      <c r="I23" s="25"/>
      <c r="J23" s="25" t="s">
        <v>249</v>
      </c>
      <c r="K23" s="45">
        <v>1490000</v>
      </c>
      <c r="L23" s="25">
        <f t="shared" si="0"/>
        <v>1490000</v>
      </c>
      <c r="M23" s="98"/>
      <c r="N23" s="25">
        <v>1</v>
      </c>
      <c r="O23" s="11" t="s">
        <v>140</v>
      </c>
      <c r="P23" s="11" t="s">
        <v>191</v>
      </c>
      <c r="Q23" s="18" t="s">
        <v>191</v>
      </c>
      <c r="R23" s="15" t="s">
        <v>191</v>
      </c>
      <c r="S23" s="11" t="s">
        <v>249</v>
      </c>
      <c r="T23" s="77">
        <v>1280500</v>
      </c>
      <c r="U23" s="78">
        <f>+T23*0.19*N23</f>
        <v>243295</v>
      </c>
      <c r="V23" s="77">
        <f>(+T23*N23)+U23</f>
        <v>1523795</v>
      </c>
      <c r="W23" s="102"/>
      <c r="X23" s="81">
        <v>1</v>
      </c>
      <c r="Y23" s="81">
        <f t="shared" si="1"/>
        <v>0</v>
      </c>
      <c r="Z23" s="11"/>
      <c r="AA23" s="11" t="s">
        <v>251</v>
      </c>
      <c r="AB23" s="18"/>
      <c r="AC23" s="15"/>
      <c r="AD23" s="116" t="s">
        <v>356</v>
      </c>
      <c r="AE23" s="82">
        <v>154224</v>
      </c>
      <c r="AF23" s="83">
        <v>0.19</v>
      </c>
      <c r="AG23" s="82">
        <f t="shared" si="2"/>
        <v>154224</v>
      </c>
      <c r="AH23" s="98"/>
      <c r="AI23" s="87">
        <v>1</v>
      </c>
      <c r="AJ23" s="81">
        <f t="shared" si="3"/>
        <v>0</v>
      </c>
      <c r="AK23" s="11" t="s">
        <v>140</v>
      </c>
      <c r="AL23" s="11" t="s">
        <v>251</v>
      </c>
      <c r="AM23" s="11" t="s">
        <v>251</v>
      </c>
      <c r="AN23" s="11" t="s">
        <v>251</v>
      </c>
      <c r="AO23" s="11" t="s">
        <v>249</v>
      </c>
      <c r="AP23" s="85">
        <v>139500</v>
      </c>
      <c r="AQ23" s="83">
        <v>0.19</v>
      </c>
      <c r="AR23" s="82">
        <f t="shared" si="4"/>
        <v>166005</v>
      </c>
      <c r="AS23" s="98"/>
    </row>
    <row r="24" spans="1:45" ht="93.75" customHeight="1" x14ac:dyDescent="0.25">
      <c r="A24" s="16">
        <v>21</v>
      </c>
      <c r="B24" s="72" t="s">
        <v>237</v>
      </c>
      <c r="C24" s="72"/>
      <c r="D24" s="20" t="s">
        <v>238</v>
      </c>
      <c r="E24" s="43">
        <v>2</v>
      </c>
      <c r="F24" s="53" t="s">
        <v>314</v>
      </c>
      <c r="G24" s="25" t="s">
        <v>249</v>
      </c>
      <c r="H24" s="63" t="s">
        <v>266</v>
      </c>
      <c r="I24" s="51">
        <v>45657</v>
      </c>
      <c r="J24" s="71" t="s">
        <v>326</v>
      </c>
      <c r="K24" s="45">
        <v>330000</v>
      </c>
      <c r="L24" s="25">
        <f t="shared" si="0"/>
        <v>660000</v>
      </c>
      <c r="M24" s="98"/>
      <c r="N24" s="25">
        <v>2</v>
      </c>
      <c r="O24" s="11" t="s">
        <v>135</v>
      </c>
      <c r="P24" s="11" t="s">
        <v>249</v>
      </c>
      <c r="Q24" s="4" t="s">
        <v>160</v>
      </c>
      <c r="R24" s="14">
        <v>46142</v>
      </c>
      <c r="S24" s="11" t="s">
        <v>249</v>
      </c>
      <c r="T24" s="77">
        <v>370100</v>
      </c>
      <c r="U24" s="78">
        <f>+T24*0.19*N24</f>
        <v>140638</v>
      </c>
      <c r="V24" s="77">
        <f>(+T24*N24)+U24</f>
        <v>880838</v>
      </c>
      <c r="W24" s="102"/>
      <c r="X24" s="81">
        <v>2</v>
      </c>
      <c r="Y24" s="81">
        <f t="shared" si="1"/>
        <v>0</v>
      </c>
      <c r="Z24" s="11" t="s">
        <v>135</v>
      </c>
      <c r="AA24" s="11" t="s">
        <v>249</v>
      </c>
      <c r="AB24" s="4" t="s">
        <v>160</v>
      </c>
      <c r="AC24" s="14">
        <v>46142</v>
      </c>
      <c r="AD24" s="116" t="s">
        <v>359</v>
      </c>
      <c r="AE24" s="82">
        <v>632366</v>
      </c>
      <c r="AF24" s="83">
        <v>0.19</v>
      </c>
      <c r="AG24" s="82">
        <f t="shared" si="2"/>
        <v>1264732</v>
      </c>
      <c r="AH24" s="98"/>
      <c r="AI24" s="87">
        <v>2</v>
      </c>
      <c r="AJ24" s="81">
        <f t="shared" si="3"/>
        <v>0</v>
      </c>
      <c r="AK24" s="11" t="s">
        <v>135</v>
      </c>
      <c r="AL24" s="11" t="s">
        <v>360</v>
      </c>
      <c r="AM24" s="4" t="s">
        <v>160</v>
      </c>
      <c r="AN24" s="14">
        <v>46142</v>
      </c>
      <c r="AO24" s="11" t="s">
        <v>249</v>
      </c>
      <c r="AP24" s="85">
        <v>541000</v>
      </c>
      <c r="AQ24" s="83">
        <v>0.19</v>
      </c>
      <c r="AR24" s="82">
        <f t="shared" si="4"/>
        <v>1287580</v>
      </c>
      <c r="AS24" s="98"/>
    </row>
    <row r="25" spans="1:45" ht="83.25" customHeight="1" x14ac:dyDescent="0.25">
      <c r="A25" s="16">
        <v>22</v>
      </c>
      <c r="B25" s="72" t="s">
        <v>36</v>
      </c>
      <c r="C25" s="72"/>
      <c r="D25" s="17" t="s">
        <v>37</v>
      </c>
      <c r="E25" s="43">
        <v>6</v>
      </c>
      <c r="F25" s="57" t="s">
        <v>135</v>
      </c>
      <c r="G25" s="25" t="s">
        <v>249</v>
      </c>
      <c r="H25" s="57" t="s">
        <v>267</v>
      </c>
      <c r="I25" s="51">
        <v>45346</v>
      </c>
      <c r="J25" s="25" t="s">
        <v>249</v>
      </c>
      <c r="K25" s="45">
        <v>372000</v>
      </c>
      <c r="L25" s="25">
        <f t="shared" si="0"/>
        <v>2232000</v>
      </c>
      <c r="M25" s="98"/>
      <c r="N25" s="25">
        <v>6</v>
      </c>
      <c r="O25" s="11" t="s">
        <v>141</v>
      </c>
      <c r="P25" s="11" t="s">
        <v>249</v>
      </c>
      <c r="Q25" s="11" t="s">
        <v>199</v>
      </c>
      <c r="R25" s="34">
        <v>45281</v>
      </c>
      <c r="S25" s="11" t="s">
        <v>249</v>
      </c>
      <c r="T25" s="77">
        <v>409500</v>
      </c>
      <c r="U25" s="78">
        <f>+T25*0.19*N25</f>
        <v>466830</v>
      </c>
      <c r="V25" s="77">
        <f>(+T25*N25)+U25</f>
        <v>2923830</v>
      </c>
      <c r="W25" s="102"/>
      <c r="X25" s="81">
        <v>6</v>
      </c>
      <c r="Y25" s="81">
        <f t="shared" si="1"/>
        <v>0</v>
      </c>
      <c r="Z25" s="11" t="s">
        <v>314</v>
      </c>
      <c r="AA25" s="11" t="s">
        <v>249</v>
      </c>
      <c r="AB25" s="11" t="s">
        <v>199</v>
      </c>
      <c r="AC25" s="34">
        <v>45261</v>
      </c>
      <c r="AD25" s="11" t="s">
        <v>249</v>
      </c>
      <c r="AE25" s="82">
        <v>486829</v>
      </c>
      <c r="AF25" s="83">
        <v>0.19</v>
      </c>
      <c r="AG25" s="82">
        <f t="shared" si="2"/>
        <v>2920974</v>
      </c>
      <c r="AH25" s="98"/>
      <c r="AI25" s="87">
        <v>6</v>
      </c>
      <c r="AJ25" s="81">
        <f t="shared" si="3"/>
        <v>0</v>
      </c>
      <c r="AK25" s="11" t="s">
        <v>314</v>
      </c>
      <c r="AL25" s="11" t="s">
        <v>249</v>
      </c>
      <c r="AM25" s="11" t="s">
        <v>267</v>
      </c>
      <c r="AN25" s="34" t="s">
        <v>336</v>
      </c>
      <c r="AO25" s="11" t="s">
        <v>249</v>
      </c>
      <c r="AP25" s="85">
        <v>484600</v>
      </c>
      <c r="AQ25" s="83">
        <v>0.19</v>
      </c>
      <c r="AR25" s="82">
        <f t="shared" si="4"/>
        <v>3460044</v>
      </c>
      <c r="AS25" s="98"/>
    </row>
    <row r="26" spans="1:45" ht="54.75" customHeight="1" x14ac:dyDescent="0.25">
      <c r="A26" s="16">
        <v>23</v>
      </c>
      <c r="B26" s="72" t="s">
        <v>38</v>
      </c>
      <c r="C26" s="72"/>
      <c r="D26" s="17" t="s">
        <v>39</v>
      </c>
      <c r="E26" s="43">
        <v>1</v>
      </c>
      <c r="F26" s="53" t="s">
        <v>314</v>
      </c>
      <c r="G26" s="25" t="s">
        <v>249</v>
      </c>
      <c r="H26" s="63" t="s">
        <v>200</v>
      </c>
      <c r="I26" s="51">
        <v>45900</v>
      </c>
      <c r="J26" s="71" t="s">
        <v>326</v>
      </c>
      <c r="K26" s="45">
        <v>474500</v>
      </c>
      <c r="L26" s="25">
        <f t="shared" si="0"/>
        <v>474500</v>
      </c>
      <c r="M26" s="98"/>
      <c r="N26" s="25">
        <v>1</v>
      </c>
      <c r="O26" s="11" t="s">
        <v>135</v>
      </c>
      <c r="P26" s="11" t="s">
        <v>249</v>
      </c>
      <c r="Q26" s="4" t="s">
        <v>200</v>
      </c>
      <c r="R26" s="14">
        <v>45900</v>
      </c>
      <c r="S26" s="11" t="s">
        <v>249</v>
      </c>
      <c r="T26" s="77">
        <v>521100</v>
      </c>
      <c r="U26" s="78">
        <f>+T26*0.19*N26</f>
        <v>99009</v>
      </c>
      <c r="V26" s="77">
        <f>(+T26*N26)+U26</f>
        <v>620109</v>
      </c>
      <c r="W26" s="102"/>
      <c r="X26" s="81">
        <v>1</v>
      </c>
      <c r="Y26" s="81">
        <f t="shared" si="1"/>
        <v>0</v>
      </c>
      <c r="Z26" s="11" t="s">
        <v>314</v>
      </c>
      <c r="AA26" s="11" t="s">
        <v>249</v>
      </c>
      <c r="AB26" s="4" t="s">
        <v>200</v>
      </c>
      <c r="AC26" s="14">
        <v>45900</v>
      </c>
      <c r="AD26" s="116" t="s">
        <v>427</v>
      </c>
      <c r="AE26" s="82">
        <v>632366</v>
      </c>
      <c r="AF26" s="83">
        <v>0.19</v>
      </c>
      <c r="AG26" s="82">
        <f t="shared" si="2"/>
        <v>632366</v>
      </c>
      <c r="AH26" s="98"/>
      <c r="AI26" s="87">
        <v>1</v>
      </c>
      <c r="AJ26" s="81">
        <f t="shared" si="3"/>
        <v>0</v>
      </c>
      <c r="AK26" s="11" t="s">
        <v>314</v>
      </c>
      <c r="AL26" s="11" t="s">
        <v>249</v>
      </c>
      <c r="AM26" s="4" t="s">
        <v>200</v>
      </c>
      <c r="AN26" s="14">
        <v>45900</v>
      </c>
      <c r="AO26" s="11" t="s">
        <v>361</v>
      </c>
      <c r="AP26" s="85">
        <v>616600</v>
      </c>
      <c r="AQ26" s="83">
        <v>0.19</v>
      </c>
      <c r="AR26" s="82">
        <f t="shared" si="4"/>
        <v>733754</v>
      </c>
      <c r="AS26" s="98"/>
    </row>
    <row r="27" spans="1:45" ht="54.75" customHeight="1" x14ac:dyDescent="0.25">
      <c r="A27" s="16">
        <v>24</v>
      </c>
      <c r="B27" s="72" t="s">
        <v>40</v>
      </c>
      <c r="C27" s="72"/>
      <c r="D27" s="17" t="s">
        <v>41</v>
      </c>
      <c r="E27" s="43">
        <v>1</v>
      </c>
      <c r="F27" s="53" t="s">
        <v>142</v>
      </c>
      <c r="G27" s="25" t="s">
        <v>249</v>
      </c>
      <c r="H27" s="57" t="s">
        <v>268</v>
      </c>
      <c r="I27" s="54">
        <v>45473</v>
      </c>
      <c r="J27" s="25" t="s">
        <v>249</v>
      </c>
      <c r="K27" s="45">
        <v>383000</v>
      </c>
      <c r="L27" s="76">
        <f t="shared" si="0"/>
        <v>383000</v>
      </c>
      <c r="M27" s="98"/>
      <c r="N27" s="25">
        <v>1</v>
      </c>
      <c r="O27" s="11" t="s">
        <v>142</v>
      </c>
      <c r="P27" s="11" t="s">
        <v>249</v>
      </c>
      <c r="Q27" s="18" t="s">
        <v>201</v>
      </c>
      <c r="R27" s="15">
        <v>45443</v>
      </c>
      <c r="S27" s="11" t="s">
        <v>249</v>
      </c>
      <c r="T27" s="79">
        <v>269600</v>
      </c>
      <c r="U27" s="78">
        <v>0</v>
      </c>
      <c r="V27" s="77">
        <f>(+T27*N27)+U27</f>
        <v>269600</v>
      </c>
      <c r="W27" s="102"/>
      <c r="X27" s="81">
        <v>1</v>
      </c>
      <c r="Y27" s="81">
        <f t="shared" si="1"/>
        <v>0</v>
      </c>
      <c r="Z27" s="11" t="s">
        <v>362</v>
      </c>
      <c r="AA27" s="11" t="s">
        <v>355</v>
      </c>
      <c r="AB27" s="18"/>
      <c r="AC27" s="15"/>
      <c r="AD27" s="11" t="s">
        <v>249</v>
      </c>
      <c r="AE27" s="82">
        <v>265200</v>
      </c>
      <c r="AF27" s="83">
        <v>0</v>
      </c>
      <c r="AG27" s="82">
        <f t="shared" si="2"/>
        <v>265200</v>
      </c>
      <c r="AH27" s="98"/>
      <c r="AI27" s="87">
        <v>1</v>
      </c>
      <c r="AJ27" s="81">
        <f t="shared" si="3"/>
        <v>0</v>
      </c>
      <c r="AK27" s="11" t="s">
        <v>362</v>
      </c>
      <c r="AL27" s="34" t="s">
        <v>249</v>
      </c>
      <c r="AM27" s="18" t="s">
        <v>363</v>
      </c>
      <c r="AN27" s="34">
        <v>45535</v>
      </c>
      <c r="AO27" s="11" t="s">
        <v>249</v>
      </c>
      <c r="AP27" s="85">
        <v>318400</v>
      </c>
      <c r="AQ27" s="83">
        <v>0.19</v>
      </c>
      <c r="AR27" s="82">
        <f t="shared" si="4"/>
        <v>378896</v>
      </c>
      <c r="AS27" s="98"/>
    </row>
    <row r="28" spans="1:45" ht="54.75" customHeight="1" x14ac:dyDescent="0.25">
      <c r="A28" s="16">
        <v>25</v>
      </c>
      <c r="B28" s="72" t="s">
        <v>42</v>
      </c>
      <c r="C28" s="72"/>
      <c r="D28" s="17" t="s">
        <v>41</v>
      </c>
      <c r="E28" s="43">
        <v>1</v>
      </c>
      <c r="F28" s="53" t="s">
        <v>142</v>
      </c>
      <c r="G28" s="25" t="s">
        <v>249</v>
      </c>
      <c r="H28" s="64" t="s">
        <v>269</v>
      </c>
      <c r="I28" s="54">
        <v>45473</v>
      </c>
      <c r="J28" s="25" t="s">
        <v>249</v>
      </c>
      <c r="K28" s="45">
        <v>454000</v>
      </c>
      <c r="L28" s="76">
        <f t="shared" si="0"/>
        <v>454000</v>
      </c>
      <c r="M28" s="98"/>
      <c r="N28" s="25">
        <v>1</v>
      </c>
      <c r="O28" s="11" t="s">
        <v>142</v>
      </c>
      <c r="P28" s="11" t="s">
        <v>249</v>
      </c>
      <c r="Q28" s="18" t="s">
        <v>202</v>
      </c>
      <c r="R28" s="15">
        <v>45412</v>
      </c>
      <c r="S28" s="11" t="s">
        <v>249</v>
      </c>
      <c r="T28" s="79">
        <v>319400</v>
      </c>
      <c r="U28" s="78">
        <v>0</v>
      </c>
      <c r="V28" s="77">
        <f>(+T28*N28)+U28</f>
        <v>319400</v>
      </c>
      <c r="W28" s="102"/>
      <c r="X28" s="81">
        <v>1</v>
      </c>
      <c r="Y28" s="81">
        <f t="shared" si="1"/>
        <v>0</v>
      </c>
      <c r="Z28" s="11" t="s">
        <v>362</v>
      </c>
      <c r="AA28" s="11" t="s">
        <v>355</v>
      </c>
      <c r="AB28" s="18"/>
      <c r="AC28" s="15"/>
      <c r="AD28" s="11" t="s">
        <v>249</v>
      </c>
      <c r="AE28" s="82">
        <v>314100</v>
      </c>
      <c r="AF28" s="83">
        <v>0</v>
      </c>
      <c r="AG28" s="82">
        <f t="shared" si="2"/>
        <v>314100</v>
      </c>
      <c r="AH28" s="98"/>
      <c r="AI28" s="87">
        <v>1</v>
      </c>
      <c r="AJ28" s="81">
        <f t="shared" si="3"/>
        <v>0</v>
      </c>
      <c r="AK28" s="11" t="s">
        <v>362</v>
      </c>
      <c r="AL28" s="11" t="s">
        <v>249</v>
      </c>
      <c r="AM28" s="18" t="s">
        <v>364</v>
      </c>
      <c r="AN28" s="15">
        <v>45473</v>
      </c>
      <c r="AO28" s="11" t="s">
        <v>249</v>
      </c>
      <c r="AP28" s="85">
        <v>376900</v>
      </c>
      <c r="AQ28" s="83">
        <v>0.19</v>
      </c>
      <c r="AR28" s="82">
        <f t="shared" si="4"/>
        <v>448511</v>
      </c>
      <c r="AS28" s="98"/>
    </row>
    <row r="29" spans="1:45" ht="54.75" customHeight="1" x14ac:dyDescent="0.25">
      <c r="A29" s="16">
        <v>26</v>
      </c>
      <c r="B29" s="72" t="s">
        <v>43</v>
      </c>
      <c r="C29" s="72"/>
      <c r="D29" s="17" t="s">
        <v>41</v>
      </c>
      <c r="E29" s="43">
        <v>1</v>
      </c>
      <c r="F29" s="53" t="s">
        <v>142</v>
      </c>
      <c r="G29" s="25" t="s">
        <v>249</v>
      </c>
      <c r="H29" s="64" t="s">
        <v>270</v>
      </c>
      <c r="I29" s="54">
        <v>45382</v>
      </c>
      <c r="J29" s="25" t="s">
        <v>249</v>
      </c>
      <c r="K29" s="45">
        <v>383000</v>
      </c>
      <c r="L29" s="76">
        <f t="shared" si="0"/>
        <v>383000</v>
      </c>
      <c r="M29" s="98"/>
      <c r="N29" s="25">
        <v>1</v>
      </c>
      <c r="O29" s="11" t="s">
        <v>142</v>
      </c>
      <c r="P29" s="11" t="s">
        <v>249</v>
      </c>
      <c r="Q29" s="18" t="s">
        <v>203</v>
      </c>
      <c r="R29" s="15">
        <v>45382</v>
      </c>
      <c r="S29" s="11" t="s">
        <v>249</v>
      </c>
      <c r="T29" s="79">
        <v>269600</v>
      </c>
      <c r="U29" s="78">
        <v>0</v>
      </c>
      <c r="V29" s="77">
        <f>(+T29*N29)+U29</f>
        <v>269600</v>
      </c>
      <c r="W29" s="102"/>
      <c r="X29" s="81">
        <v>1</v>
      </c>
      <c r="Y29" s="81">
        <f t="shared" si="1"/>
        <v>0</v>
      </c>
      <c r="Z29" s="11" t="s">
        <v>362</v>
      </c>
      <c r="AA29" s="11" t="s">
        <v>355</v>
      </c>
      <c r="AB29" s="18"/>
      <c r="AC29" s="15"/>
      <c r="AD29" s="11" t="s">
        <v>249</v>
      </c>
      <c r="AE29" s="82">
        <v>265200</v>
      </c>
      <c r="AF29" s="83">
        <v>0</v>
      </c>
      <c r="AG29" s="82">
        <f t="shared" si="2"/>
        <v>265200</v>
      </c>
      <c r="AH29" s="98"/>
      <c r="AI29" s="87">
        <v>1</v>
      </c>
      <c r="AJ29" s="81">
        <f t="shared" si="3"/>
        <v>0</v>
      </c>
      <c r="AK29" s="11" t="s">
        <v>362</v>
      </c>
      <c r="AL29" s="11" t="s">
        <v>249</v>
      </c>
      <c r="AM29" s="18" t="s">
        <v>365</v>
      </c>
      <c r="AN29" s="15">
        <v>45382</v>
      </c>
      <c r="AO29" s="11" t="s">
        <v>249</v>
      </c>
      <c r="AP29" s="85">
        <v>318400</v>
      </c>
      <c r="AQ29" s="83">
        <v>0.19</v>
      </c>
      <c r="AR29" s="82">
        <f t="shared" si="4"/>
        <v>378896</v>
      </c>
      <c r="AS29" s="98"/>
    </row>
    <row r="30" spans="1:45" ht="22.5" customHeight="1" x14ac:dyDescent="0.25">
      <c r="A30" s="16">
        <v>27</v>
      </c>
      <c r="B30" s="72" t="s">
        <v>44</v>
      </c>
      <c r="C30" s="72"/>
      <c r="D30" s="17" t="s">
        <v>45</v>
      </c>
      <c r="E30" s="43">
        <v>1</v>
      </c>
      <c r="F30" s="57" t="s">
        <v>135</v>
      </c>
      <c r="G30" s="25" t="s">
        <v>249</v>
      </c>
      <c r="H30" s="57" t="s">
        <v>271</v>
      </c>
      <c r="I30" s="51">
        <v>46326</v>
      </c>
      <c r="J30" s="25" t="s">
        <v>249</v>
      </c>
      <c r="K30" s="45">
        <v>120100</v>
      </c>
      <c r="L30" s="25">
        <f t="shared" si="0"/>
        <v>120100</v>
      </c>
      <c r="M30" s="98"/>
      <c r="N30" s="25">
        <v>1</v>
      </c>
      <c r="O30" s="11" t="s">
        <v>135</v>
      </c>
      <c r="P30" s="11" t="s">
        <v>249</v>
      </c>
      <c r="Q30" s="4" t="s">
        <v>161</v>
      </c>
      <c r="R30" s="14">
        <v>46173</v>
      </c>
      <c r="S30" s="11" t="s">
        <v>249</v>
      </c>
      <c r="T30" s="79">
        <v>119800</v>
      </c>
      <c r="U30" s="78">
        <v>0</v>
      </c>
      <c r="V30" s="77">
        <f>(+T30*N30)+U30</f>
        <v>119800</v>
      </c>
      <c r="W30" s="102"/>
      <c r="X30" s="81">
        <v>1</v>
      </c>
      <c r="Y30" s="81">
        <f t="shared" si="1"/>
        <v>0</v>
      </c>
      <c r="Z30" s="11" t="s">
        <v>135</v>
      </c>
      <c r="AA30" s="11" t="s">
        <v>249</v>
      </c>
      <c r="AB30" s="4" t="s">
        <v>366</v>
      </c>
      <c r="AC30" s="14">
        <v>45808</v>
      </c>
      <c r="AD30" s="11" t="s">
        <v>249</v>
      </c>
      <c r="AE30" s="82">
        <v>134500</v>
      </c>
      <c r="AF30" s="83">
        <v>0</v>
      </c>
      <c r="AG30" s="82">
        <f t="shared" si="2"/>
        <v>134500</v>
      </c>
      <c r="AH30" s="98"/>
      <c r="AI30" s="87">
        <v>1</v>
      </c>
      <c r="AJ30" s="81">
        <f t="shared" si="3"/>
        <v>0</v>
      </c>
      <c r="AK30" s="11" t="s">
        <v>135</v>
      </c>
      <c r="AL30" s="11" t="s">
        <v>249</v>
      </c>
      <c r="AM30" s="4" t="s">
        <v>161</v>
      </c>
      <c r="AN30" s="14" t="s">
        <v>367</v>
      </c>
      <c r="AO30" s="11" t="s">
        <v>249</v>
      </c>
      <c r="AP30" s="85">
        <v>156000</v>
      </c>
      <c r="AQ30" s="83">
        <v>0.19</v>
      </c>
      <c r="AR30" s="82">
        <f t="shared" si="4"/>
        <v>185640</v>
      </c>
      <c r="AS30" s="98"/>
    </row>
    <row r="31" spans="1:45" ht="50.25" customHeight="1" x14ac:dyDescent="0.25">
      <c r="A31" s="16">
        <v>28</v>
      </c>
      <c r="B31" s="72" t="s">
        <v>46</v>
      </c>
      <c r="C31" s="72"/>
      <c r="D31" s="17" t="s">
        <v>47</v>
      </c>
      <c r="E31" s="43">
        <v>3</v>
      </c>
      <c r="F31" s="53" t="s">
        <v>314</v>
      </c>
      <c r="G31" s="25" t="s">
        <v>249</v>
      </c>
      <c r="H31" s="63" t="s">
        <v>204</v>
      </c>
      <c r="I31" s="59">
        <v>46265</v>
      </c>
      <c r="J31" s="71" t="s">
        <v>326</v>
      </c>
      <c r="K31" s="45">
        <v>409600</v>
      </c>
      <c r="L31" s="25">
        <f t="shared" si="0"/>
        <v>1228800</v>
      </c>
      <c r="M31" s="98"/>
      <c r="N31" s="25">
        <v>3</v>
      </c>
      <c r="O31" s="11" t="s">
        <v>135</v>
      </c>
      <c r="P31" s="11" t="s">
        <v>249</v>
      </c>
      <c r="Q31" s="4" t="s">
        <v>204</v>
      </c>
      <c r="R31" s="14">
        <v>46265</v>
      </c>
      <c r="S31" s="11" t="s">
        <v>249</v>
      </c>
      <c r="T31" s="79">
        <v>449800</v>
      </c>
      <c r="U31" s="78">
        <v>0</v>
      </c>
      <c r="V31" s="77">
        <f>(+T31*N31)+U31</f>
        <v>1349400</v>
      </c>
      <c r="W31" s="102"/>
      <c r="X31" s="81">
        <v>3</v>
      </c>
      <c r="Y31" s="81">
        <f t="shared" si="1"/>
        <v>0</v>
      </c>
      <c r="Z31" s="11" t="s">
        <v>314</v>
      </c>
      <c r="AA31" s="11" t="s">
        <v>249</v>
      </c>
      <c r="AB31" s="4" t="s">
        <v>368</v>
      </c>
      <c r="AC31" s="14">
        <v>45657</v>
      </c>
      <c r="AD31" s="116" t="s">
        <v>359</v>
      </c>
      <c r="AE31" s="82">
        <v>545615</v>
      </c>
      <c r="AF31" s="83">
        <v>0.19</v>
      </c>
      <c r="AG31" s="82">
        <f t="shared" si="2"/>
        <v>1636845</v>
      </c>
      <c r="AH31" s="98"/>
      <c r="AI31" s="87">
        <v>3</v>
      </c>
      <c r="AJ31" s="81">
        <f t="shared" si="3"/>
        <v>0</v>
      </c>
      <c r="AK31" s="11" t="s">
        <v>314</v>
      </c>
      <c r="AL31" s="11" t="s">
        <v>249</v>
      </c>
      <c r="AM31" s="4" t="s">
        <v>204</v>
      </c>
      <c r="AN31" s="14">
        <v>46265</v>
      </c>
      <c r="AO31" s="11" t="s">
        <v>249</v>
      </c>
      <c r="AP31" s="85">
        <v>532200</v>
      </c>
      <c r="AQ31" s="83">
        <v>0.19</v>
      </c>
      <c r="AR31" s="82">
        <f t="shared" si="4"/>
        <v>1899954</v>
      </c>
      <c r="AS31" s="98"/>
    </row>
    <row r="32" spans="1:45" ht="15" customHeight="1" x14ac:dyDescent="0.25">
      <c r="A32" s="16">
        <v>29</v>
      </c>
      <c r="B32" s="72" t="s">
        <v>48</v>
      </c>
      <c r="C32" s="72"/>
      <c r="D32" s="17" t="s">
        <v>49</v>
      </c>
      <c r="E32" s="42">
        <v>1</v>
      </c>
      <c r="F32" s="57" t="s">
        <v>135</v>
      </c>
      <c r="G32" s="25" t="s">
        <v>249</v>
      </c>
      <c r="H32" s="57" t="s">
        <v>272</v>
      </c>
      <c r="I32" s="51">
        <v>46630</v>
      </c>
      <c r="J32" s="25" t="s">
        <v>249</v>
      </c>
      <c r="K32" s="45">
        <v>62700</v>
      </c>
      <c r="L32" s="76">
        <f t="shared" si="0"/>
        <v>62700</v>
      </c>
      <c r="M32" s="98"/>
      <c r="N32" s="25">
        <v>1</v>
      </c>
      <c r="O32" s="11" t="s">
        <v>135</v>
      </c>
      <c r="P32" s="11" t="s">
        <v>249</v>
      </c>
      <c r="Q32" s="4" t="s">
        <v>162</v>
      </c>
      <c r="R32" s="14">
        <v>46295</v>
      </c>
      <c r="S32" s="11" t="s">
        <v>249</v>
      </c>
      <c r="T32" s="79">
        <v>52100</v>
      </c>
      <c r="U32" s="78">
        <v>0</v>
      </c>
      <c r="V32" s="77">
        <f>(+T32*N32)+U32</f>
        <v>52100</v>
      </c>
      <c r="W32" s="102"/>
      <c r="X32" s="81">
        <v>1</v>
      </c>
      <c r="Y32" s="81">
        <f t="shared" si="1"/>
        <v>0</v>
      </c>
      <c r="Z32" s="11" t="s">
        <v>135</v>
      </c>
      <c r="AA32" s="11" t="s">
        <v>249</v>
      </c>
      <c r="AB32" s="4" t="s">
        <v>369</v>
      </c>
      <c r="AC32" s="14">
        <v>46477</v>
      </c>
      <c r="AD32" s="11"/>
      <c r="AE32" s="82">
        <v>57200</v>
      </c>
      <c r="AF32" s="83">
        <v>0</v>
      </c>
      <c r="AG32" s="82">
        <f t="shared" si="2"/>
        <v>57200</v>
      </c>
      <c r="AH32" s="98"/>
      <c r="AI32" s="86">
        <v>1</v>
      </c>
      <c r="AJ32" s="81">
        <f t="shared" si="3"/>
        <v>0</v>
      </c>
      <c r="AK32" s="11" t="s">
        <v>135</v>
      </c>
      <c r="AL32" s="11" t="s">
        <v>249</v>
      </c>
      <c r="AM32" s="4" t="s">
        <v>370</v>
      </c>
      <c r="AN32" s="14">
        <v>46295</v>
      </c>
      <c r="AO32" s="11" t="s">
        <v>249</v>
      </c>
      <c r="AP32" s="85">
        <v>81400</v>
      </c>
      <c r="AQ32" s="83">
        <v>0.19</v>
      </c>
      <c r="AR32" s="82">
        <f t="shared" si="4"/>
        <v>96866</v>
      </c>
      <c r="AS32" s="98"/>
    </row>
    <row r="33" spans="1:45" ht="57" customHeight="1" x14ac:dyDescent="0.25">
      <c r="A33" s="16">
        <v>30</v>
      </c>
      <c r="B33" s="72" t="s">
        <v>50</v>
      </c>
      <c r="C33" s="72"/>
      <c r="D33" s="17" t="s">
        <v>51</v>
      </c>
      <c r="E33" s="43">
        <v>1</v>
      </c>
      <c r="F33" s="57" t="s">
        <v>273</v>
      </c>
      <c r="G33" s="25" t="s">
        <v>249</v>
      </c>
      <c r="H33" s="57">
        <v>65497</v>
      </c>
      <c r="I33" s="25" t="s">
        <v>274</v>
      </c>
      <c r="J33" s="25" t="s">
        <v>249</v>
      </c>
      <c r="K33" s="45">
        <v>1000000</v>
      </c>
      <c r="L33" s="25">
        <f t="shared" si="0"/>
        <v>1000000</v>
      </c>
      <c r="M33" s="98"/>
      <c r="N33" s="25">
        <v>1</v>
      </c>
      <c r="O33" s="11" t="s">
        <v>192</v>
      </c>
      <c r="P33" s="11" t="s">
        <v>249</v>
      </c>
      <c r="Q33" s="30" t="s">
        <v>230</v>
      </c>
      <c r="R33" s="15">
        <v>45382</v>
      </c>
      <c r="S33" s="11" t="s">
        <v>249</v>
      </c>
      <c r="T33" s="77">
        <v>676000</v>
      </c>
      <c r="U33" s="78">
        <f>+T33*0.19*N33</f>
        <v>128440</v>
      </c>
      <c r="V33" s="77">
        <f>(+T33*N33)+U33</f>
        <v>804440</v>
      </c>
      <c r="W33" s="102"/>
      <c r="X33" s="81">
        <v>1</v>
      </c>
      <c r="Y33" s="81">
        <f t="shared" si="1"/>
        <v>0</v>
      </c>
      <c r="Z33" s="11"/>
      <c r="AA33" s="11" t="s">
        <v>355</v>
      </c>
      <c r="AB33" s="30"/>
      <c r="AC33" s="15"/>
      <c r="AD33" s="116"/>
      <c r="AE33" s="82">
        <v>1485120</v>
      </c>
      <c r="AF33" s="83">
        <v>0.19</v>
      </c>
      <c r="AG33" s="82">
        <f t="shared" si="2"/>
        <v>1485120</v>
      </c>
      <c r="AH33" s="98"/>
      <c r="AI33" s="87">
        <v>1</v>
      </c>
      <c r="AJ33" s="81">
        <f t="shared" si="3"/>
        <v>0</v>
      </c>
      <c r="AK33" s="11" t="s">
        <v>371</v>
      </c>
      <c r="AL33" s="11" t="s">
        <v>249</v>
      </c>
      <c r="AM33" s="30" t="s">
        <v>372</v>
      </c>
      <c r="AN33" s="15" t="s">
        <v>373</v>
      </c>
      <c r="AO33" s="11" t="s">
        <v>249</v>
      </c>
      <c r="AP33" s="85">
        <v>724600</v>
      </c>
      <c r="AQ33" s="83">
        <v>0.19</v>
      </c>
      <c r="AR33" s="82">
        <f t="shared" si="4"/>
        <v>862274</v>
      </c>
      <c r="AS33" s="98"/>
    </row>
    <row r="34" spans="1:45" ht="41.25" customHeight="1" x14ac:dyDescent="0.25">
      <c r="A34" s="16">
        <v>31</v>
      </c>
      <c r="B34" s="72" t="s">
        <v>52</v>
      </c>
      <c r="C34" s="72"/>
      <c r="D34" s="17" t="s">
        <v>49</v>
      </c>
      <c r="E34" s="43">
        <v>1</v>
      </c>
      <c r="F34" s="57" t="s">
        <v>135</v>
      </c>
      <c r="G34" s="25" t="s">
        <v>249</v>
      </c>
      <c r="H34" s="57" t="s">
        <v>275</v>
      </c>
      <c r="I34" s="51">
        <v>46387</v>
      </c>
      <c r="J34" s="25" t="s">
        <v>249</v>
      </c>
      <c r="K34" s="45">
        <v>922900</v>
      </c>
      <c r="L34" s="25">
        <f t="shared" si="0"/>
        <v>922900</v>
      </c>
      <c r="M34" s="98"/>
      <c r="N34" s="25">
        <v>1</v>
      </c>
      <c r="O34" s="11" t="s">
        <v>135</v>
      </c>
      <c r="P34" s="11" t="s">
        <v>249</v>
      </c>
      <c r="Q34" s="4" t="s">
        <v>163</v>
      </c>
      <c r="R34" s="14">
        <v>45747</v>
      </c>
      <c r="S34" s="11" t="s">
        <v>249</v>
      </c>
      <c r="T34" s="77">
        <v>1013500</v>
      </c>
      <c r="U34" s="78">
        <f>+T34*0.19*N34</f>
        <v>192565</v>
      </c>
      <c r="V34" s="77">
        <f>(+T34*N34)+U34</f>
        <v>1206065</v>
      </c>
      <c r="W34" s="102"/>
      <c r="X34" s="81">
        <v>1</v>
      </c>
      <c r="Y34" s="81">
        <f t="shared" si="1"/>
        <v>0</v>
      </c>
      <c r="Z34" s="11" t="s">
        <v>352</v>
      </c>
      <c r="AA34" s="11" t="s">
        <v>249</v>
      </c>
      <c r="AB34" s="4" t="s">
        <v>275</v>
      </c>
      <c r="AC34" s="14">
        <v>46387</v>
      </c>
      <c r="AD34" s="11" t="s">
        <v>249</v>
      </c>
      <c r="AE34" s="82">
        <v>1229508</v>
      </c>
      <c r="AF34" s="83">
        <v>0.19</v>
      </c>
      <c r="AG34" s="82">
        <f t="shared" si="2"/>
        <v>1229508</v>
      </c>
      <c r="AH34" s="98"/>
      <c r="AI34" s="87">
        <v>1</v>
      </c>
      <c r="AJ34" s="81">
        <f t="shared" si="3"/>
        <v>0</v>
      </c>
      <c r="AK34" s="11" t="s">
        <v>352</v>
      </c>
      <c r="AL34" s="11" t="s">
        <v>249</v>
      </c>
      <c r="AM34" s="4" t="s">
        <v>374</v>
      </c>
      <c r="AN34" s="14">
        <v>46477</v>
      </c>
      <c r="AO34" s="11" t="s">
        <v>249</v>
      </c>
      <c r="AP34" s="85">
        <v>746300</v>
      </c>
      <c r="AQ34" s="83">
        <v>0.19</v>
      </c>
      <c r="AR34" s="82">
        <f t="shared" si="4"/>
        <v>888097</v>
      </c>
      <c r="AS34" s="98"/>
    </row>
    <row r="35" spans="1:45" ht="88.5" customHeight="1" x14ac:dyDescent="0.25">
      <c r="A35" s="16">
        <v>32</v>
      </c>
      <c r="B35" s="72" t="s">
        <v>53</v>
      </c>
      <c r="C35" s="72"/>
      <c r="D35" s="17" t="s">
        <v>54</v>
      </c>
      <c r="E35" s="43">
        <v>2</v>
      </c>
      <c r="F35" s="57" t="s">
        <v>135</v>
      </c>
      <c r="G35" s="6" t="s">
        <v>251</v>
      </c>
      <c r="H35" s="57"/>
      <c r="I35" s="51"/>
      <c r="J35" s="71" t="s">
        <v>323</v>
      </c>
      <c r="K35" s="45">
        <v>903400</v>
      </c>
      <c r="L35" s="25">
        <f t="shared" si="0"/>
        <v>1806800</v>
      </c>
      <c r="M35" s="98"/>
      <c r="N35" s="25">
        <v>2</v>
      </c>
      <c r="O35" s="11" t="s">
        <v>135</v>
      </c>
      <c r="P35" s="6" t="s">
        <v>251</v>
      </c>
      <c r="Q35" s="18"/>
      <c r="R35" s="15"/>
      <c r="S35" s="11" t="s">
        <v>249</v>
      </c>
      <c r="T35" s="77">
        <v>992200</v>
      </c>
      <c r="U35" s="78">
        <f>+T35*0.19*N35</f>
        <v>377036</v>
      </c>
      <c r="V35" s="77">
        <f>(+T35*N35)+U35</f>
        <v>2361436</v>
      </c>
      <c r="W35" s="102"/>
      <c r="X35" s="81">
        <v>2</v>
      </c>
      <c r="Y35" s="81">
        <f t="shared" si="1"/>
        <v>0</v>
      </c>
      <c r="Z35" s="11" t="s">
        <v>352</v>
      </c>
      <c r="AA35" s="6" t="s">
        <v>251</v>
      </c>
      <c r="AB35" s="18"/>
      <c r="AC35" s="15"/>
      <c r="AD35" s="11" t="s">
        <v>249</v>
      </c>
      <c r="AE35" s="82">
        <v>1179528</v>
      </c>
      <c r="AF35" s="83">
        <v>0.19</v>
      </c>
      <c r="AG35" s="82">
        <f t="shared" si="2"/>
        <v>2359056</v>
      </c>
      <c r="AH35" s="98"/>
      <c r="AI35" s="87">
        <v>2</v>
      </c>
      <c r="AJ35" s="81">
        <f t="shared" si="3"/>
        <v>0</v>
      </c>
      <c r="AK35" s="11" t="s">
        <v>352</v>
      </c>
      <c r="AL35" s="6" t="s">
        <v>251</v>
      </c>
      <c r="AM35" s="6" t="s">
        <v>251</v>
      </c>
      <c r="AN35" s="6" t="s">
        <v>251</v>
      </c>
      <c r="AO35" s="11" t="s">
        <v>249</v>
      </c>
      <c r="AP35" s="85">
        <v>1174100</v>
      </c>
      <c r="AQ35" s="83">
        <v>0.19</v>
      </c>
      <c r="AR35" s="82">
        <f t="shared" si="4"/>
        <v>2794358</v>
      </c>
      <c r="AS35" s="98"/>
    </row>
    <row r="36" spans="1:45" ht="41.25" customHeight="1" x14ac:dyDescent="0.25">
      <c r="A36" s="16">
        <v>33</v>
      </c>
      <c r="B36" s="72" t="s">
        <v>55</v>
      </c>
      <c r="C36" s="72"/>
      <c r="D36" s="17" t="s">
        <v>25</v>
      </c>
      <c r="E36" s="43">
        <v>8</v>
      </c>
      <c r="F36" s="57" t="s">
        <v>137</v>
      </c>
      <c r="G36" s="25" t="s">
        <v>249</v>
      </c>
      <c r="H36" s="57" t="s">
        <v>231</v>
      </c>
      <c r="I36" s="25" t="s">
        <v>265</v>
      </c>
      <c r="J36" s="25" t="s">
        <v>249</v>
      </c>
      <c r="K36" s="45">
        <v>166300</v>
      </c>
      <c r="L36" s="25">
        <f t="shared" ref="L36:L67" si="5">+K36*E36</f>
        <v>1330400</v>
      </c>
      <c r="M36" s="98"/>
      <c r="N36" s="25">
        <v>8</v>
      </c>
      <c r="O36" s="11" t="s">
        <v>137</v>
      </c>
      <c r="P36" s="11" t="s">
        <v>249</v>
      </c>
      <c r="Q36" s="18" t="s">
        <v>231</v>
      </c>
      <c r="R36" s="15">
        <v>45962</v>
      </c>
      <c r="S36" s="11" t="s">
        <v>249</v>
      </c>
      <c r="T36" s="77">
        <v>207800</v>
      </c>
      <c r="U36" s="78">
        <f>+T36*0.19*N36</f>
        <v>315856</v>
      </c>
      <c r="V36" s="77">
        <f>(+T36*N36)+U36</f>
        <v>1978256</v>
      </c>
      <c r="W36" s="102"/>
      <c r="X36" s="81">
        <v>8</v>
      </c>
      <c r="Y36" s="81">
        <f t="shared" si="1"/>
        <v>0</v>
      </c>
      <c r="Z36" s="11" t="s">
        <v>375</v>
      </c>
      <c r="AA36" s="11" t="s">
        <v>249</v>
      </c>
      <c r="AB36" s="18" t="s">
        <v>231</v>
      </c>
      <c r="AC36" s="15" t="s">
        <v>265</v>
      </c>
      <c r="AD36" s="11" t="s">
        <v>249</v>
      </c>
      <c r="AE36" s="82">
        <v>529400</v>
      </c>
      <c r="AF36" s="83">
        <v>0</v>
      </c>
      <c r="AG36" s="82">
        <f t="shared" si="2"/>
        <v>4235200</v>
      </c>
      <c r="AH36" s="98"/>
      <c r="AI36" s="87">
        <v>8</v>
      </c>
      <c r="AJ36" s="81">
        <f t="shared" si="3"/>
        <v>0</v>
      </c>
      <c r="AK36" s="11" t="s">
        <v>375</v>
      </c>
      <c r="AL36" s="11" t="s">
        <v>249</v>
      </c>
      <c r="AM36" s="18" t="s">
        <v>336</v>
      </c>
      <c r="AN36" s="15" t="s">
        <v>336</v>
      </c>
      <c r="AO36" s="11" t="s">
        <v>249</v>
      </c>
      <c r="AP36" s="85">
        <v>184000</v>
      </c>
      <c r="AQ36" s="83">
        <v>0.19</v>
      </c>
      <c r="AR36" s="82">
        <f t="shared" si="4"/>
        <v>1751680</v>
      </c>
      <c r="AS36" s="98"/>
    </row>
    <row r="37" spans="1:45" ht="100.5" customHeight="1" x14ac:dyDescent="0.25">
      <c r="A37" s="16">
        <v>34</v>
      </c>
      <c r="B37" s="73" t="s">
        <v>56</v>
      </c>
      <c r="C37" s="73"/>
      <c r="D37" s="17" t="s">
        <v>57</v>
      </c>
      <c r="E37" s="42">
        <v>1</v>
      </c>
      <c r="F37" s="57" t="s">
        <v>135</v>
      </c>
      <c r="G37" s="25" t="s">
        <v>249</v>
      </c>
      <c r="H37" s="57" t="s">
        <v>205</v>
      </c>
      <c r="I37" s="51">
        <v>45869</v>
      </c>
      <c r="J37" s="25" t="s">
        <v>249</v>
      </c>
      <c r="K37" s="45">
        <v>328900</v>
      </c>
      <c r="L37" s="25">
        <f t="shared" si="5"/>
        <v>328900</v>
      </c>
      <c r="M37" s="98"/>
      <c r="N37" s="25">
        <v>1</v>
      </c>
      <c r="O37" s="11" t="s">
        <v>135</v>
      </c>
      <c r="P37" s="11" t="s">
        <v>249</v>
      </c>
      <c r="Q37" s="18" t="s">
        <v>205</v>
      </c>
      <c r="R37" s="15">
        <v>45869</v>
      </c>
      <c r="S37" s="11" t="s">
        <v>249</v>
      </c>
      <c r="T37" s="77">
        <v>361200</v>
      </c>
      <c r="U37" s="78">
        <f>+T37*0.19*N37</f>
        <v>68628</v>
      </c>
      <c r="V37" s="77">
        <f>(+T37*N37)+U37</f>
        <v>429828</v>
      </c>
      <c r="W37" s="102"/>
      <c r="X37" s="81">
        <v>1</v>
      </c>
      <c r="Y37" s="81">
        <f t="shared" si="1"/>
        <v>0</v>
      </c>
      <c r="Z37" s="11" t="s">
        <v>135</v>
      </c>
      <c r="AA37" s="11" t="s">
        <v>249</v>
      </c>
      <c r="AB37" s="18" t="s">
        <v>205</v>
      </c>
      <c r="AC37" s="15">
        <v>45869</v>
      </c>
      <c r="AD37" s="11" t="s">
        <v>249</v>
      </c>
      <c r="AE37" s="82">
        <v>438158</v>
      </c>
      <c r="AF37" s="83">
        <v>0.19</v>
      </c>
      <c r="AG37" s="82">
        <f t="shared" si="2"/>
        <v>438158</v>
      </c>
      <c r="AH37" s="98"/>
      <c r="AI37" s="86">
        <v>1</v>
      </c>
      <c r="AJ37" s="81">
        <f t="shared" si="3"/>
        <v>0</v>
      </c>
      <c r="AK37" s="11" t="s">
        <v>135</v>
      </c>
      <c r="AL37" s="11" t="s">
        <v>249</v>
      </c>
      <c r="AM37" s="18" t="s">
        <v>205</v>
      </c>
      <c r="AN37" s="15">
        <v>45869</v>
      </c>
      <c r="AO37" s="11" t="s">
        <v>249</v>
      </c>
      <c r="AP37" s="85">
        <v>427400</v>
      </c>
      <c r="AQ37" s="83">
        <v>0.19</v>
      </c>
      <c r="AR37" s="82">
        <f t="shared" si="4"/>
        <v>508606</v>
      </c>
      <c r="AS37" s="98"/>
    </row>
    <row r="38" spans="1:45" ht="63" customHeight="1" x14ac:dyDescent="0.25">
      <c r="A38" s="16">
        <v>35</v>
      </c>
      <c r="B38" s="73" t="s">
        <v>58</v>
      </c>
      <c r="C38" s="73"/>
      <c r="D38" s="17" t="s">
        <v>59</v>
      </c>
      <c r="E38" s="42">
        <v>1</v>
      </c>
      <c r="F38" s="57" t="s">
        <v>314</v>
      </c>
      <c r="G38" s="25" t="s">
        <v>249</v>
      </c>
      <c r="H38" s="65" t="s">
        <v>276</v>
      </c>
      <c r="I38" s="59">
        <v>46173</v>
      </c>
      <c r="J38" s="71" t="s">
        <v>326</v>
      </c>
      <c r="K38" s="45">
        <v>226400</v>
      </c>
      <c r="L38" s="25">
        <f t="shared" si="5"/>
        <v>226400</v>
      </c>
      <c r="M38" s="98"/>
      <c r="N38" s="25">
        <v>1</v>
      </c>
      <c r="O38" s="11" t="s">
        <v>135</v>
      </c>
      <c r="P38" s="11" t="s">
        <v>249</v>
      </c>
      <c r="Q38" s="4" t="s">
        <v>215</v>
      </c>
      <c r="R38" s="14">
        <v>46173</v>
      </c>
      <c r="S38" s="11" t="s">
        <v>249</v>
      </c>
      <c r="T38" s="77">
        <v>248600</v>
      </c>
      <c r="U38" s="78">
        <f>+T38*0.19*N38</f>
        <v>47234</v>
      </c>
      <c r="V38" s="77">
        <f>(+T38*N38)+U38</f>
        <v>295834</v>
      </c>
      <c r="W38" s="102"/>
      <c r="X38" s="81">
        <v>1</v>
      </c>
      <c r="Y38" s="81">
        <f t="shared" si="1"/>
        <v>0</v>
      </c>
      <c r="Z38" s="11" t="s">
        <v>314</v>
      </c>
      <c r="AA38" s="11" t="s">
        <v>249</v>
      </c>
      <c r="AB38" s="4" t="s">
        <v>376</v>
      </c>
      <c r="AC38" s="14">
        <v>45077</v>
      </c>
      <c r="AD38" s="116" t="s">
        <v>359</v>
      </c>
      <c r="AE38" s="82">
        <v>295596</v>
      </c>
      <c r="AF38" s="83">
        <v>0.19</v>
      </c>
      <c r="AG38" s="82">
        <f t="shared" si="2"/>
        <v>295596</v>
      </c>
      <c r="AH38" s="98"/>
      <c r="AI38" s="86">
        <v>1</v>
      </c>
      <c r="AJ38" s="81">
        <f t="shared" si="3"/>
        <v>0</v>
      </c>
      <c r="AK38" s="11" t="s">
        <v>314</v>
      </c>
      <c r="AL38" s="11" t="s">
        <v>249</v>
      </c>
      <c r="AM38" s="4" t="s">
        <v>215</v>
      </c>
      <c r="AN38" s="14">
        <v>46173</v>
      </c>
      <c r="AO38" s="11" t="s">
        <v>249</v>
      </c>
      <c r="AP38" s="85">
        <v>294100</v>
      </c>
      <c r="AQ38" s="83">
        <v>0.19</v>
      </c>
      <c r="AR38" s="82">
        <f t="shared" si="4"/>
        <v>349979</v>
      </c>
      <c r="AS38" s="98"/>
    </row>
    <row r="39" spans="1:45" ht="63" customHeight="1" x14ac:dyDescent="0.25">
      <c r="A39" s="16">
        <v>36</v>
      </c>
      <c r="B39" s="73" t="s">
        <v>60</v>
      </c>
      <c r="C39" s="73"/>
      <c r="D39" s="17" t="s">
        <v>59</v>
      </c>
      <c r="E39" s="43">
        <v>1</v>
      </c>
      <c r="F39" s="57" t="s">
        <v>135</v>
      </c>
      <c r="G39" s="25" t="s">
        <v>249</v>
      </c>
      <c r="H39" s="57" t="s">
        <v>277</v>
      </c>
      <c r="I39" s="51">
        <v>45930</v>
      </c>
      <c r="J39" s="25" t="s">
        <v>249</v>
      </c>
      <c r="K39" s="45">
        <v>241300</v>
      </c>
      <c r="L39" s="25">
        <f t="shared" si="5"/>
        <v>241300</v>
      </c>
      <c r="M39" s="98"/>
      <c r="N39" s="25">
        <v>1</v>
      </c>
      <c r="O39" s="11" t="s">
        <v>135</v>
      </c>
      <c r="P39" s="11" t="s">
        <v>249</v>
      </c>
      <c r="Q39" s="4" t="s">
        <v>164</v>
      </c>
      <c r="R39" s="14">
        <v>45777</v>
      </c>
      <c r="S39" s="11" t="s">
        <v>249</v>
      </c>
      <c r="T39" s="77">
        <v>245300</v>
      </c>
      <c r="U39" s="78">
        <f>+T39*0.19*N39</f>
        <v>46607</v>
      </c>
      <c r="V39" s="77">
        <f>(+T39*N39)+U39</f>
        <v>291907</v>
      </c>
      <c r="W39" s="102"/>
      <c r="X39" s="81">
        <v>1</v>
      </c>
      <c r="Y39" s="81">
        <f t="shared" si="1"/>
        <v>0</v>
      </c>
      <c r="Z39" s="11" t="s">
        <v>135</v>
      </c>
      <c r="AA39" s="11" t="s">
        <v>249</v>
      </c>
      <c r="AB39" s="4" t="s">
        <v>164</v>
      </c>
      <c r="AC39" s="14">
        <v>45777</v>
      </c>
      <c r="AD39" s="11" t="s">
        <v>249</v>
      </c>
      <c r="AE39" s="82">
        <v>321538</v>
      </c>
      <c r="AF39" s="83">
        <v>0.19</v>
      </c>
      <c r="AG39" s="82">
        <f t="shared" si="2"/>
        <v>321538</v>
      </c>
      <c r="AH39" s="98"/>
      <c r="AI39" s="87">
        <v>1</v>
      </c>
      <c r="AJ39" s="81">
        <f t="shared" si="3"/>
        <v>0</v>
      </c>
      <c r="AK39" s="11" t="s">
        <v>135</v>
      </c>
      <c r="AL39" s="11" t="s">
        <v>249</v>
      </c>
      <c r="AM39" s="4" t="s">
        <v>164</v>
      </c>
      <c r="AN39" s="14">
        <v>45777</v>
      </c>
      <c r="AO39" s="11" t="s">
        <v>249</v>
      </c>
      <c r="AP39" s="85">
        <v>313600</v>
      </c>
      <c r="AQ39" s="83">
        <v>0.19</v>
      </c>
      <c r="AR39" s="82">
        <f t="shared" si="4"/>
        <v>373184</v>
      </c>
      <c r="AS39" s="98"/>
    </row>
    <row r="40" spans="1:45" ht="67.5" customHeight="1" x14ac:dyDescent="0.25">
      <c r="A40" s="16">
        <v>37</v>
      </c>
      <c r="B40" s="73" t="s">
        <v>61</v>
      </c>
      <c r="C40" s="73"/>
      <c r="D40" s="17" t="s">
        <v>62</v>
      </c>
      <c r="E40" s="43">
        <v>22</v>
      </c>
      <c r="F40" s="11" t="s">
        <v>314</v>
      </c>
      <c r="G40" s="25" t="s">
        <v>249</v>
      </c>
      <c r="H40" s="57" t="s">
        <v>278</v>
      </c>
      <c r="I40" s="51">
        <v>45626</v>
      </c>
      <c r="J40" s="25" t="s">
        <v>249</v>
      </c>
      <c r="K40" s="45">
        <v>633400</v>
      </c>
      <c r="L40" s="25">
        <f t="shared" si="5"/>
        <v>13934800</v>
      </c>
      <c r="M40" s="98"/>
      <c r="N40" s="25">
        <v>22</v>
      </c>
      <c r="O40" s="11" t="s">
        <v>143</v>
      </c>
      <c r="P40" s="11" t="s">
        <v>249</v>
      </c>
      <c r="Q40" s="11" t="s">
        <v>216</v>
      </c>
      <c r="R40" s="14">
        <v>45596</v>
      </c>
      <c r="S40" s="11" t="s">
        <v>249</v>
      </c>
      <c r="T40" s="77">
        <v>614000</v>
      </c>
      <c r="U40" s="78">
        <f>+T40*0.19*N40</f>
        <v>2566520</v>
      </c>
      <c r="V40" s="77">
        <f>(+T40*N40)+U40</f>
        <v>16074520</v>
      </c>
      <c r="W40" s="102"/>
      <c r="X40" s="81">
        <v>22</v>
      </c>
      <c r="Y40" s="81">
        <f t="shared" si="1"/>
        <v>0</v>
      </c>
      <c r="Z40" s="11" t="s">
        <v>314</v>
      </c>
      <c r="AA40" s="11" t="s">
        <v>249</v>
      </c>
      <c r="AB40" s="11" t="s">
        <v>377</v>
      </c>
      <c r="AC40" s="14">
        <v>45260</v>
      </c>
      <c r="AD40" s="11" t="s">
        <v>249</v>
      </c>
      <c r="AE40" s="82">
        <v>843829</v>
      </c>
      <c r="AF40" s="83">
        <v>0.19</v>
      </c>
      <c r="AG40" s="82">
        <f t="shared" si="2"/>
        <v>18564238</v>
      </c>
      <c r="AH40" s="98"/>
      <c r="AI40" s="87">
        <v>22</v>
      </c>
      <c r="AJ40" s="81">
        <f t="shared" si="3"/>
        <v>0</v>
      </c>
      <c r="AK40" s="11" t="s">
        <v>314</v>
      </c>
      <c r="AL40" s="11" t="s">
        <v>249</v>
      </c>
      <c r="AM40" s="11" t="s">
        <v>378</v>
      </c>
      <c r="AN40" s="14">
        <v>45901</v>
      </c>
      <c r="AO40" s="11" t="s">
        <v>249</v>
      </c>
      <c r="AP40" s="85">
        <v>673800</v>
      </c>
      <c r="AQ40" s="83">
        <v>0.19</v>
      </c>
      <c r="AR40" s="82">
        <f t="shared" si="4"/>
        <v>17640084</v>
      </c>
      <c r="AS40" s="98"/>
    </row>
    <row r="41" spans="1:45" ht="96.75" customHeight="1" x14ac:dyDescent="0.25">
      <c r="A41" s="16">
        <v>38</v>
      </c>
      <c r="B41" s="73" t="s">
        <v>63</v>
      </c>
      <c r="C41" s="73"/>
      <c r="D41" s="20" t="s">
        <v>64</v>
      </c>
      <c r="E41" s="43">
        <v>1</v>
      </c>
      <c r="F41" s="11" t="s">
        <v>314</v>
      </c>
      <c r="G41" s="25" t="s">
        <v>249</v>
      </c>
      <c r="H41" s="52" t="s">
        <v>193</v>
      </c>
      <c r="I41" s="52" t="s">
        <v>279</v>
      </c>
      <c r="J41" s="71" t="s">
        <v>326</v>
      </c>
      <c r="K41" s="45">
        <v>625800</v>
      </c>
      <c r="L41" s="25">
        <f t="shared" si="5"/>
        <v>625800</v>
      </c>
      <c r="M41" s="98"/>
      <c r="N41" s="25">
        <v>1</v>
      </c>
      <c r="O41" s="11" t="s">
        <v>143</v>
      </c>
      <c r="P41" s="11" t="s">
        <v>249</v>
      </c>
      <c r="Q41" s="1" t="s">
        <v>193</v>
      </c>
      <c r="R41" s="2">
        <v>45748</v>
      </c>
      <c r="S41" s="11" t="s">
        <v>249</v>
      </c>
      <c r="T41" s="77">
        <v>687100</v>
      </c>
      <c r="U41" s="78">
        <f>+T41*0.19*N41</f>
        <v>130549</v>
      </c>
      <c r="V41" s="77">
        <f>(+T41*N41)+U41</f>
        <v>817649</v>
      </c>
      <c r="W41" s="102"/>
      <c r="X41" s="81">
        <v>1</v>
      </c>
      <c r="Y41" s="81">
        <f t="shared" si="1"/>
        <v>0</v>
      </c>
      <c r="Z41" s="11" t="s">
        <v>314</v>
      </c>
      <c r="AA41" s="11" t="s">
        <v>249</v>
      </c>
      <c r="AB41" s="1" t="s">
        <v>379</v>
      </c>
      <c r="AC41" s="2" t="s">
        <v>380</v>
      </c>
      <c r="AD41" s="11" t="s">
        <v>249</v>
      </c>
      <c r="AE41" s="82">
        <v>414001</v>
      </c>
      <c r="AF41" s="83">
        <v>0.19</v>
      </c>
      <c r="AG41" s="82">
        <f t="shared" si="2"/>
        <v>414001</v>
      </c>
      <c r="AH41" s="98"/>
      <c r="AI41" s="87">
        <v>1</v>
      </c>
      <c r="AJ41" s="81">
        <f t="shared" si="3"/>
        <v>0</v>
      </c>
      <c r="AK41" s="11" t="s">
        <v>314</v>
      </c>
      <c r="AL41" s="11" t="s">
        <v>249</v>
      </c>
      <c r="AM41" s="1" t="s">
        <v>381</v>
      </c>
      <c r="AN41" s="2">
        <v>46023</v>
      </c>
      <c r="AO41" s="11" t="s">
        <v>249</v>
      </c>
      <c r="AP41" s="85">
        <v>406500</v>
      </c>
      <c r="AQ41" s="83">
        <v>0.19</v>
      </c>
      <c r="AR41" s="82">
        <f t="shared" si="4"/>
        <v>483735</v>
      </c>
      <c r="AS41" s="98"/>
    </row>
    <row r="42" spans="1:45" ht="57" customHeight="1" x14ac:dyDescent="0.25">
      <c r="A42" s="16">
        <v>39</v>
      </c>
      <c r="B42" s="73" t="s">
        <v>65</v>
      </c>
      <c r="C42" s="73"/>
      <c r="D42" s="17" t="s">
        <v>59</v>
      </c>
      <c r="E42" s="43">
        <v>1</v>
      </c>
      <c r="F42" s="11" t="s">
        <v>314</v>
      </c>
      <c r="G42" s="25" t="s">
        <v>249</v>
      </c>
      <c r="H42" s="57" t="s">
        <v>280</v>
      </c>
      <c r="I42" s="59">
        <v>46022</v>
      </c>
      <c r="J42" s="71" t="s">
        <v>326</v>
      </c>
      <c r="K42" s="45">
        <v>114900</v>
      </c>
      <c r="L42" s="25">
        <f t="shared" si="5"/>
        <v>114900</v>
      </c>
      <c r="M42" s="98"/>
      <c r="N42" s="25">
        <v>1</v>
      </c>
      <c r="O42" s="11" t="s">
        <v>135</v>
      </c>
      <c r="P42" s="11" t="s">
        <v>249</v>
      </c>
      <c r="Q42" s="4" t="s">
        <v>165</v>
      </c>
      <c r="R42" s="14">
        <v>46022</v>
      </c>
      <c r="S42" s="11" t="s">
        <v>249</v>
      </c>
      <c r="T42" s="77">
        <v>108300</v>
      </c>
      <c r="U42" s="78">
        <f>+T42*0.19*N42</f>
        <v>20577</v>
      </c>
      <c r="V42" s="77">
        <f>(+T42*N42)+U42</f>
        <v>128877</v>
      </c>
      <c r="W42" s="102"/>
      <c r="X42" s="81">
        <v>1</v>
      </c>
      <c r="Y42" s="81">
        <f t="shared" si="1"/>
        <v>0</v>
      </c>
      <c r="Z42" s="11" t="s">
        <v>314</v>
      </c>
      <c r="AA42" s="11" t="s">
        <v>249</v>
      </c>
      <c r="AB42" s="4" t="s">
        <v>165</v>
      </c>
      <c r="AC42" s="14">
        <v>46022</v>
      </c>
      <c r="AD42" s="116" t="s">
        <v>359</v>
      </c>
      <c r="AE42" s="82">
        <v>153034</v>
      </c>
      <c r="AF42" s="83">
        <v>0.19</v>
      </c>
      <c r="AG42" s="82">
        <f t="shared" si="2"/>
        <v>153034</v>
      </c>
      <c r="AH42" s="98"/>
      <c r="AI42" s="87">
        <v>1</v>
      </c>
      <c r="AJ42" s="81">
        <f t="shared" si="3"/>
        <v>0</v>
      </c>
      <c r="AK42" s="11" t="s">
        <v>314</v>
      </c>
      <c r="AL42" s="11" t="s">
        <v>249</v>
      </c>
      <c r="AM42" s="4" t="s">
        <v>382</v>
      </c>
      <c r="AN42" s="14">
        <v>46022</v>
      </c>
      <c r="AO42" s="11" t="s">
        <v>249</v>
      </c>
      <c r="AP42" s="85">
        <v>149200</v>
      </c>
      <c r="AQ42" s="83">
        <v>0.19</v>
      </c>
      <c r="AR42" s="82">
        <f t="shared" si="4"/>
        <v>177548</v>
      </c>
      <c r="AS42" s="98"/>
    </row>
    <row r="43" spans="1:45" ht="57" customHeight="1" x14ac:dyDescent="0.25">
      <c r="A43" s="16">
        <v>40</v>
      </c>
      <c r="B43" s="73" t="s">
        <v>66</v>
      </c>
      <c r="C43" s="73"/>
      <c r="D43" s="20" t="s">
        <v>64</v>
      </c>
      <c r="E43" s="42">
        <v>1</v>
      </c>
      <c r="F43" s="57" t="s">
        <v>135</v>
      </c>
      <c r="G43" s="25" t="s">
        <v>249</v>
      </c>
      <c r="H43" s="57" t="s">
        <v>166</v>
      </c>
      <c r="I43" s="51">
        <v>45808</v>
      </c>
      <c r="J43" s="25" t="s">
        <v>249</v>
      </c>
      <c r="K43" s="45">
        <v>292400</v>
      </c>
      <c r="L43" s="25">
        <f t="shared" si="5"/>
        <v>292400</v>
      </c>
      <c r="M43" s="98"/>
      <c r="N43" s="25">
        <v>1</v>
      </c>
      <c r="O43" s="11" t="s">
        <v>135</v>
      </c>
      <c r="P43" s="11" t="s">
        <v>249</v>
      </c>
      <c r="Q43" s="4" t="s">
        <v>166</v>
      </c>
      <c r="R43" s="14">
        <v>45808</v>
      </c>
      <c r="S43" s="11" t="s">
        <v>249</v>
      </c>
      <c r="T43" s="77">
        <v>321100</v>
      </c>
      <c r="U43" s="78">
        <f>+T43*0.19*N43</f>
        <v>61009</v>
      </c>
      <c r="V43" s="77">
        <f>(+T43*N43)+U43</f>
        <v>382109</v>
      </c>
      <c r="W43" s="102"/>
      <c r="X43" s="81">
        <v>1</v>
      </c>
      <c r="Y43" s="81">
        <f t="shared" si="1"/>
        <v>0</v>
      </c>
      <c r="Z43" s="11" t="s">
        <v>135</v>
      </c>
      <c r="AA43" s="11" t="s">
        <v>249</v>
      </c>
      <c r="AB43" s="4" t="s">
        <v>166</v>
      </c>
      <c r="AC43" s="14">
        <v>45808</v>
      </c>
      <c r="AD43" s="11" t="s">
        <v>249</v>
      </c>
      <c r="AE43" s="82">
        <v>194803</v>
      </c>
      <c r="AF43" s="83">
        <v>0.19</v>
      </c>
      <c r="AG43" s="82">
        <f t="shared" si="2"/>
        <v>194803</v>
      </c>
      <c r="AH43" s="98"/>
      <c r="AI43" s="86">
        <v>1</v>
      </c>
      <c r="AJ43" s="81">
        <f t="shared" si="3"/>
        <v>0</v>
      </c>
      <c r="AK43" s="11" t="s">
        <v>135</v>
      </c>
      <c r="AL43" s="11" t="s">
        <v>249</v>
      </c>
      <c r="AM43" s="4" t="s">
        <v>166</v>
      </c>
      <c r="AN43" s="14">
        <v>45808</v>
      </c>
      <c r="AO43" s="11" t="s">
        <v>249</v>
      </c>
      <c r="AP43" s="85">
        <v>189900</v>
      </c>
      <c r="AQ43" s="83">
        <v>0.19</v>
      </c>
      <c r="AR43" s="82">
        <f t="shared" si="4"/>
        <v>225981</v>
      </c>
      <c r="AS43" s="98"/>
    </row>
    <row r="44" spans="1:45" ht="57" customHeight="1" x14ac:dyDescent="0.25">
      <c r="A44" s="16">
        <v>41</v>
      </c>
      <c r="B44" s="73" t="s">
        <v>67</v>
      </c>
      <c r="C44" s="73"/>
      <c r="D44" s="17" t="s">
        <v>59</v>
      </c>
      <c r="E44" s="43">
        <v>1</v>
      </c>
      <c r="F44" s="57" t="s">
        <v>135</v>
      </c>
      <c r="G44" s="25" t="s">
        <v>249</v>
      </c>
      <c r="H44" s="57" t="s">
        <v>281</v>
      </c>
      <c r="I44" s="51">
        <v>45930</v>
      </c>
      <c r="J44" s="25" t="s">
        <v>249</v>
      </c>
      <c r="K44" s="45">
        <v>118400</v>
      </c>
      <c r="L44" s="25">
        <f t="shared" si="5"/>
        <v>118400</v>
      </c>
      <c r="M44" s="98"/>
      <c r="N44" s="25">
        <v>1</v>
      </c>
      <c r="O44" s="11" t="s">
        <v>135</v>
      </c>
      <c r="P44" s="11" t="s">
        <v>249</v>
      </c>
      <c r="Q44" s="4" t="s">
        <v>167</v>
      </c>
      <c r="R44" s="14">
        <v>45626</v>
      </c>
      <c r="S44" s="11" t="s">
        <v>249</v>
      </c>
      <c r="T44" s="77">
        <v>126400</v>
      </c>
      <c r="U44" s="78">
        <f>+T44*0.19*N44</f>
        <v>24016</v>
      </c>
      <c r="V44" s="77">
        <f>(+T44*N44)+U44</f>
        <v>150416</v>
      </c>
      <c r="W44" s="102"/>
      <c r="X44" s="81">
        <v>1</v>
      </c>
      <c r="Y44" s="81">
        <f t="shared" si="1"/>
        <v>0</v>
      </c>
      <c r="Z44" s="11" t="s">
        <v>135</v>
      </c>
      <c r="AA44" s="11" t="s">
        <v>249</v>
      </c>
      <c r="AB44" s="4" t="s">
        <v>281</v>
      </c>
      <c r="AC44" s="14">
        <v>45930</v>
      </c>
      <c r="AD44" s="11" t="s">
        <v>249</v>
      </c>
      <c r="AE44" s="82">
        <v>157675</v>
      </c>
      <c r="AF44" s="83">
        <v>0.19</v>
      </c>
      <c r="AG44" s="82">
        <f t="shared" si="2"/>
        <v>157675</v>
      </c>
      <c r="AH44" s="98"/>
      <c r="AI44" s="87">
        <v>1</v>
      </c>
      <c r="AJ44" s="81">
        <f t="shared" si="3"/>
        <v>0</v>
      </c>
      <c r="AK44" s="11" t="s">
        <v>135</v>
      </c>
      <c r="AL44" s="11" t="s">
        <v>249</v>
      </c>
      <c r="AM44" s="4" t="s">
        <v>167</v>
      </c>
      <c r="AN44" s="14" t="s">
        <v>383</v>
      </c>
      <c r="AO44" s="11" t="s">
        <v>249</v>
      </c>
      <c r="AP44" s="85">
        <v>153700</v>
      </c>
      <c r="AQ44" s="83">
        <v>0.19</v>
      </c>
      <c r="AR44" s="82">
        <f t="shared" si="4"/>
        <v>182903</v>
      </c>
      <c r="AS44" s="98"/>
    </row>
    <row r="45" spans="1:45" ht="57" customHeight="1" x14ac:dyDescent="0.25">
      <c r="A45" s="16">
        <v>42</v>
      </c>
      <c r="B45" s="73" t="s">
        <v>68</v>
      </c>
      <c r="C45" s="73"/>
      <c r="D45" s="17" t="s">
        <v>11</v>
      </c>
      <c r="E45" s="42">
        <v>1</v>
      </c>
      <c r="F45" s="53" t="s">
        <v>135</v>
      </c>
      <c r="G45" s="25" t="s">
        <v>249</v>
      </c>
      <c r="H45" s="53" t="s">
        <v>283</v>
      </c>
      <c r="I45" s="28">
        <v>45900</v>
      </c>
      <c r="J45" s="25" t="s">
        <v>249</v>
      </c>
      <c r="K45" s="45">
        <v>138100</v>
      </c>
      <c r="L45" s="25">
        <f t="shared" si="5"/>
        <v>138100</v>
      </c>
      <c r="M45" s="98"/>
      <c r="N45" s="25">
        <v>1</v>
      </c>
      <c r="O45" s="11" t="s">
        <v>135</v>
      </c>
      <c r="P45" s="11" t="s">
        <v>249</v>
      </c>
      <c r="Q45" s="4" t="s">
        <v>168</v>
      </c>
      <c r="R45" s="14">
        <v>46477</v>
      </c>
      <c r="S45" s="11" t="s">
        <v>249</v>
      </c>
      <c r="T45" s="77">
        <v>142700</v>
      </c>
      <c r="U45" s="78">
        <f>+T45*0.19*N45</f>
        <v>27113</v>
      </c>
      <c r="V45" s="77">
        <f>(+T45*N45)+U45</f>
        <v>169813</v>
      </c>
      <c r="W45" s="102"/>
      <c r="X45" s="81">
        <v>1</v>
      </c>
      <c r="Y45" s="81">
        <f t="shared" si="1"/>
        <v>0</v>
      </c>
      <c r="Z45" s="11" t="s">
        <v>135</v>
      </c>
      <c r="AA45" s="11" t="s">
        <v>249</v>
      </c>
      <c r="AB45" s="4" t="s">
        <v>168</v>
      </c>
      <c r="AC45" s="14">
        <v>46477</v>
      </c>
      <c r="AD45" s="11" t="s">
        <v>249</v>
      </c>
      <c r="AE45" s="82">
        <v>173145</v>
      </c>
      <c r="AF45" s="83">
        <v>0.19</v>
      </c>
      <c r="AG45" s="82">
        <f t="shared" si="2"/>
        <v>173145</v>
      </c>
      <c r="AH45" s="98"/>
      <c r="AI45" s="86">
        <v>1</v>
      </c>
      <c r="AJ45" s="81">
        <f t="shared" si="3"/>
        <v>0</v>
      </c>
      <c r="AK45" s="11" t="s">
        <v>135</v>
      </c>
      <c r="AL45" s="11" t="s">
        <v>249</v>
      </c>
      <c r="AM45" s="4" t="s">
        <v>384</v>
      </c>
      <c r="AN45" s="14">
        <v>46477</v>
      </c>
      <c r="AO45" s="11" t="s">
        <v>249</v>
      </c>
      <c r="AP45" s="85">
        <v>179400</v>
      </c>
      <c r="AQ45" s="83">
        <v>0.19</v>
      </c>
      <c r="AR45" s="82">
        <f t="shared" si="4"/>
        <v>213486</v>
      </c>
      <c r="AS45" s="98"/>
    </row>
    <row r="46" spans="1:45" ht="57" customHeight="1" x14ac:dyDescent="0.25">
      <c r="A46" s="16">
        <v>43</v>
      </c>
      <c r="B46" s="73" t="s">
        <v>69</v>
      </c>
      <c r="C46" s="73"/>
      <c r="D46" s="17" t="s">
        <v>70</v>
      </c>
      <c r="E46" s="43">
        <v>6</v>
      </c>
      <c r="F46" s="57" t="s">
        <v>282</v>
      </c>
      <c r="G46" s="25" t="s">
        <v>249</v>
      </c>
      <c r="H46" s="57">
        <v>10320102</v>
      </c>
      <c r="I46" s="51">
        <v>45372</v>
      </c>
      <c r="J46" s="25" t="s">
        <v>249</v>
      </c>
      <c r="K46" s="45">
        <v>146000</v>
      </c>
      <c r="L46" s="25">
        <f t="shared" si="5"/>
        <v>876000</v>
      </c>
      <c r="M46" s="98"/>
      <c r="N46" s="25">
        <v>6</v>
      </c>
      <c r="O46" s="11" t="s">
        <v>145</v>
      </c>
      <c r="P46" s="11" t="s">
        <v>249</v>
      </c>
      <c r="Q46" s="30">
        <v>10320102</v>
      </c>
      <c r="R46" s="15">
        <v>45382</v>
      </c>
      <c r="S46" s="11" t="s">
        <v>249</v>
      </c>
      <c r="T46" s="77">
        <v>162500</v>
      </c>
      <c r="U46" s="78">
        <f>+T46*0.19*N46</f>
        <v>185250</v>
      </c>
      <c r="V46" s="77">
        <f>(+T46*N46)+U46</f>
        <v>1160250</v>
      </c>
      <c r="W46" s="102"/>
      <c r="X46" s="81">
        <v>6</v>
      </c>
      <c r="Y46" s="81">
        <f t="shared" si="1"/>
        <v>0</v>
      </c>
      <c r="Z46" s="11"/>
      <c r="AA46" s="11" t="s">
        <v>355</v>
      </c>
      <c r="AB46" s="4"/>
      <c r="AC46" s="14"/>
      <c r="AD46" s="116" t="s">
        <v>355</v>
      </c>
      <c r="AE46" s="82">
        <v>599760</v>
      </c>
      <c r="AF46" s="83">
        <v>0.19</v>
      </c>
      <c r="AG46" s="82">
        <f t="shared" si="2"/>
        <v>3598560</v>
      </c>
      <c r="AH46" s="98"/>
      <c r="AI46" s="87">
        <v>6</v>
      </c>
      <c r="AJ46" s="81">
        <f t="shared" si="3"/>
        <v>0</v>
      </c>
      <c r="AK46" s="11" t="s">
        <v>385</v>
      </c>
      <c r="AL46" s="11" t="s">
        <v>249</v>
      </c>
      <c r="AM46" s="30" t="s">
        <v>144</v>
      </c>
      <c r="AN46" s="15" t="s">
        <v>336</v>
      </c>
      <c r="AO46" s="11" t="s">
        <v>249</v>
      </c>
      <c r="AP46" s="85">
        <v>256900</v>
      </c>
      <c r="AQ46" s="83">
        <v>0.19</v>
      </c>
      <c r="AR46" s="82">
        <f t="shared" si="4"/>
        <v>1834266</v>
      </c>
      <c r="AS46" s="98"/>
    </row>
    <row r="47" spans="1:45" ht="88.5" customHeight="1" x14ac:dyDescent="0.25">
      <c r="A47" s="16">
        <v>44</v>
      </c>
      <c r="B47" s="73" t="s">
        <v>71</v>
      </c>
      <c r="C47" s="73"/>
      <c r="D47" s="17" t="s">
        <v>49</v>
      </c>
      <c r="E47" s="43">
        <v>5</v>
      </c>
      <c r="F47" s="57" t="s">
        <v>254</v>
      </c>
      <c r="G47" s="25" t="s">
        <v>249</v>
      </c>
      <c r="H47" s="66" t="s">
        <v>285</v>
      </c>
      <c r="I47" s="25" t="s">
        <v>286</v>
      </c>
      <c r="J47" s="25" t="s">
        <v>249</v>
      </c>
      <c r="K47" s="45">
        <v>133000</v>
      </c>
      <c r="L47" s="25">
        <f t="shared" si="5"/>
        <v>665000</v>
      </c>
      <c r="M47" s="98"/>
      <c r="N47" s="25">
        <v>5</v>
      </c>
      <c r="O47" s="11" t="s">
        <v>135</v>
      </c>
      <c r="P47" s="11" t="s">
        <v>249</v>
      </c>
      <c r="Q47" s="4" t="s">
        <v>186</v>
      </c>
      <c r="R47" s="14">
        <v>46356</v>
      </c>
      <c r="S47" s="11" t="s">
        <v>249</v>
      </c>
      <c r="T47" s="77">
        <v>144300</v>
      </c>
      <c r="U47" s="78">
        <f>+T47*0.19*N47</f>
        <v>137085</v>
      </c>
      <c r="V47" s="77">
        <f>(+T47*N47)+U47</f>
        <v>858585</v>
      </c>
      <c r="W47" s="102"/>
      <c r="X47" s="81">
        <v>5</v>
      </c>
      <c r="Y47" s="81">
        <f t="shared" si="1"/>
        <v>0</v>
      </c>
      <c r="Z47" s="11" t="s">
        <v>135</v>
      </c>
      <c r="AA47" s="11" t="s">
        <v>249</v>
      </c>
      <c r="AB47" s="4" t="s">
        <v>186</v>
      </c>
      <c r="AC47" s="14">
        <v>46356</v>
      </c>
      <c r="AD47" s="11" t="s">
        <v>249</v>
      </c>
      <c r="AE47" s="82">
        <v>171598</v>
      </c>
      <c r="AF47" s="83">
        <v>0.19</v>
      </c>
      <c r="AG47" s="82">
        <f t="shared" si="2"/>
        <v>857990</v>
      </c>
      <c r="AH47" s="98"/>
      <c r="AI47" s="87">
        <v>5</v>
      </c>
      <c r="AJ47" s="81">
        <f t="shared" si="3"/>
        <v>0</v>
      </c>
      <c r="AK47" s="11" t="s">
        <v>135</v>
      </c>
      <c r="AL47" s="11" t="s">
        <v>249</v>
      </c>
      <c r="AM47" s="4" t="s">
        <v>186</v>
      </c>
      <c r="AN47" s="14">
        <v>46356</v>
      </c>
      <c r="AO47" s="11" t="s">
        <v>249</v>
      </c>
      <c r="AP47" s="85">
        <v>211800</v>
      </c>
      <c r="AQ47" s="83">
        <v>0.19</v>
      </c>
      <c r="AR47" s="82">
        <f t="shared" si="4"/>
        <v>1260210</v>
      </c>
      <c r="AS47" s="98"/>
    </row>
    <row r="48" spans="1:45" ht="48.75" customHeight="1" x14ac:dyDescent="0.25">
      <c r="A48" s="16">
        <v>45</v>
      </c>
      <c r="B48" s="73" t="s">
        <v>72</v>
      </c>
      <c r="C48" s="73"/>
      <c r="D48" s="17" t="s">
        <v>49</v>
      </c>
      <c r="E48" s="43">
        <v>2</v>
      </c>
      <c r="F48" s="57" t="s">
        <v>135</v>
      </c>
      <c r="G48" s="25" t="s">
        <v>249</v>
      </c>
      <c r="H48" s="57" t="s">
        <v>284</v>
      </c>
      <c r="I48" s="51">
        <v>46507</v>
      </c>
      <c r="J48" s="25" t="s">
        <v>249</v>
      </c>
      <c r="K48" s="45">
        <v>271500</v>
      </c>
      <c r="L48" s="25">
        <f t="shared" si="5"/>
        <v>543000</v>
      </c>
      <c r="M48" s="98"/>
      <c r="N48" s="25">
        <v>2</v>
      </c>
      <c r="O48" s="11" t="s">
        <v>135</v>
      </c>
      <c r="P48" s="11" t="s">
        <v>249</v>
      </c>
      <c r="Q48" s="18" t="s">
        <v>169</v>
      </c>
      <c r="R48" s="15">
        <v>46538</v>
      </c>
      <c r="S48" s="11" t="s">
        <v>249</v>
      </c>
      <c r="T48" s="77">
        <v>270400</v>
      </c>
      <c r="U48" s="78">
        <f>+T48*0.19*N48</f>
        <v>102752</v>
      </c>
      <c r="V48" s="77">
        <f>(+T48*N48)+U48</f>
        <v>643552</v>
      </c>
      <c r="W48" s="102"/>
      <c r="X48" s="81">
        <v>2</v>
      </c>
      <c r="Y48" s="81">
        <f t="shared" si="1"/>
        <v>0</v>
      </c>
      <c r="Z48" s="11" t="s">
        <v>135</v>
      </c>
      <c r="AA48" s="11" t="s">
        <v>249</v>
      </c>
      <c r="AB48" s="18" t="s">
        <v>386</v>
      </c>
      <c r="AC48" s="15">
        <v>46295</v>
      </c>
      <c r="AD48" s="11" t="s">
        <v>249</v>
      </c>
      <c r="AE48" s="82">
        <v>361641</v>
      </c>
      <c r="AF48" s="83">
        <v>0.19</v>
      </c>
      <c r="AG48" s="82">
        <f t="shared" si="2"/>
        <v>723282</v>
      </c>
      <c r="AH48" s="98"/>
      <c r="AI48" s="87">
        <v>2</v>
      </c>
      <c r="AJ48" s="81">
        <f t="shared" si="3"/>
        <v>0</v>
      </c>
      <c r="AK48" s="11" t="s">
        <v>135</v>
      </c>
      <c r="AL48" s="11" t="s">
        <v>249</v>
      </c>
      <c r="AM48" s="18" t="s">
        <v>387</v>
      </c>
      <c r="AN48" s="15">
        <v>46356</v>
      </c>
      <c r="AO48" s="11" t="s">
        <v>249</v>
      </c>
      <c r="AP48" s="85">
        <v>352800</v>
      </c>
      <c r="AQ48" s="83">
        <v>0.19</v>
      </c>
      <c r="AR48" s="82">
        <f t="shared" si="4"/>
        <v>839664</v>
      </c>
      <c r="AS48" s="98"/>
    </row>
    <row r="49" spans="1:45" ht="90.75" customHeight="1" x14ac:dyDescent="0.25">
      <c r="A49" s="16">
        <v>46</v>
      </c>
      <c r="B49" s="73" t="s">
        <v>73</v>
      </c>
      <c r="C49" s="73"/>
      <c r="D49" s="17" t="s">
        <v>194</v>
      </c>
      <c r="E49" s="43">
        <v>2</v>
      </c>
      <c r="F49" s="57" t="s">
        <v>314</v>
      </c>
      <c r="G49" s="25" t="s">
        <v>249</v>
      </c>
      <c r="H49" s="52" t="s">
        <v>170</v>
      </c>
      <c r="I49" s="59">
        <v>46173</v>
      </c>
      <c r="J49" s="71" t="s">
        <v>326</v>
      </c>
      <c r="K49" s="45">
        <v>623600</v>
      </c>
      <c r="L49" s="25">
        <f t="shared" si="5"/>
        <v>1247200</v>
      </c>
      <c r="M49" s="98"/>
      <c r="N49" s="25">
        <v>2</v>
      </c>
      <c r="O49" s="11" t="s">
        <v>135</v>
      </c>
      <c r="P49" s="11" t="s">
        <v>249</v>
      </c>
      <c r="Q49" s="4" t="s">
        <v>170</v>
      </c>
      <c r="R49" s="14">
        <v>46173</v>
      </c>
      <c r="S49" s="11" t="s">
        <v>249</v>
      </c>
      <c r="T49" s="77">
        <v>629100</v>
      </c>
      <c r="U49" s="78">
        <f>+T49*0.19*N49</f>
        <v>239058</v>
      </c>
      <c r="V49" s="77">
        <f>(+T49*N49)+U49</f>
        <v>1497258</v>
      </c>
      <c r="W49" s="102"/>
      <c r="X49" s="81">
        <v>2</v>
      </c>
      <c r="Y49" s="81">
        <f t="shared" si="1"/>
        <v>0</v>
      </c>
      <c r="Z49" s="11" t="s">
        <v>314</v>
      </c>
      <c r="AA49" s="11" t="s">
        <v>249</v>
      </c>
      <c r="AB49" s="4" t="s">
        <v>170</v>
      </c>
      <c r="AC49" s="14">
        <v>46173</v>
      </c>
      <c r="AD49" s="116" t="s">
        <v>359</v>
      </c>
      <c r="AE49" s="82">
        <v>830739</v>
      </c>
      <c r="AF49" s="83">
        <v>0.19</v>
      </c>
      <c r="AG49" s="82">
        <f t="shared" si="2"/>
        <v>1661478</v>
      </c>
      <c r="AH49" s="98"/>
      <c r="AI49" s="87">
        <v>2</v>
      </c>
      <c r="AJ49" s="81">
        <f t="shared" si="3"/>
        <v>0</v>
      </c>
      <c r="AK49" s="11" t="s">
        <v>314</v>
      </c>
      <c r="AL49" s="11" t="s">
        <v>249</v>
      </c>
      <c r="AM49" s="4" t="s">
        <v>388</v>
      </c>
      <c r="AN49" s="14">
        <v>45688</v>
      </c>
      <c r="AO49" s="11" t="s">
        <v>249</v>
      </c>
      <c r="AP49" s="85">
        <v>810300</v>
      </c>
      <c r="AQ49" s="83">
        <v>0.19</v>
      </c>
      <c r="AR49" s="82">
        <f t="shared" si="4"/>
        <v>1928514</v>
      </c>
      <c r="AS49" s="98"/>
    </row>
    <row r="50" spans="1:45" ht="41.25" customHeight="1" x14ac:dyDescent="0.25">
      <c r="A50" s="16">
        <v>47</v>
      </c>
      <c r="B50" s="73" t="s">
        <v>74</v>
      </c>
      <c r="C50" s="73"/>
      <c r="D50" s="17" t="s">
        <v>75</v>
      </c>
      <c r="E50" s="43">
        <v>8</v>
      </c>
      <c r="F50" s="57" t="s">
        <v>146</v>
      </c>
      <c r="G50" s="25" t="s">
        <v>251</v>
      </c>
      <c r="H50" s="57"/>
      <c r="I50" s="25"/>
      <c r="J50" s="25" t="s">
        <v>249</v>
      </c>
      <c r="K50" s="45">
        <v>123000</v>
      </c>
      <c r="L50" s="25">
        <f t="shared" si="5"/>
        <v>984000</v>
      </c>
      <c r="M50" s="98"/>
      <c r="N50" s="25">
        <v>8</v>
      </c>
      <c r="O50" s="11" t="s">
        <v>146</v>
      </c>
      <c r="P50" s="6" t="s">
        <v>251</v>
      </c>
      <c r="Q50" s="18" t="s">
        <v>191</v>
      </c>
      <c r="R50" s="15" t="s">
        <v>191</v>
      </c>
      <c r="S50" s="11" t="s">
        <v>249</v>
      </c>
      <c r="T50" s="77">
        <v>134200</v>
      </c>
      <c r="U50" s="78">
        <f>+T50*0.19*N50</f>
        <v>203984</v>
      </c>
      <c r="V50" s="77">
        <f>(+T50*N50)+U50</f>
        <v>1277584</v>
      </c>
      <c r="W50" s="102"/>
      <c r="X50" s="81">
        <v>8</v>
      </c>
      <c r="Y50" s="81">
        <f t="shared" si="1"/>
        <v>0</v>
      </c>
      <c r="Z50" s="11"/>
      <c r="AA50" s="11" t="s">
        <v>355</v>
      </c>
      <c r="AB50" s="4"/>
      <c r="AC50" s="14"/>
      <c r="AD50" s="11" t="s">
        <v>355</v>
      </c>
      <c r="AE50" s="82">
        <v>159579</v>
      </c>
      <c r="AF50" s="83">
        <v>0.19</v>
      </c>
      <c r="AG50" s="82">
        <f t="shared" si="2"/>
        <v>1276632</v>
      </c>
      <c r="AH50" s="98"/>
      <c r="AI50" s="87">
        <v>8</v>
      </c>
      <c r="AJ50" s="81">
        <f t="shared" si="3"/>
        <v>0</v>
      </c>
      <c r="AK50" s="11" t="s">
        <v>146</v>
      </c>
      <c r="AL50" s="11" t="s">
        <v>249</v>
      </c>
      <c r="AM50" s="18" t="s">
        <v>336</v>
      </c>
      <c r="AN50" s="15" t="s">
        <v>336</v>
      </c>
      <c r="AO50" s="11" t="s">
        <v>249</v>
      </c>
      <c r="AP50" s="85">
        <v>158700</v>
      </c>
      <c r="AQ50" s="83">
        <v>0.19</v>
      </c>
      <c r="AR50" s="82">
        <f t="shared" si="4"/>
        <v>1510824</v>
      </c>
      <c r="AS50" s="98"/>
    </row>
    <row r="51" spans="1:45" ht="41.25" customHeight="1" x14ac:dyDescent="0.25">
      <c r="A51" s="16">
        <v>48</v>
      </c>
      <c r="B51" s="73" t="s">
        <v>76</v>
      </c>
      <c r="C51" s="73"/>
      <c r="D51" s="17" t="s">
        <v>75</v>
      </c>
      <c r="E51" s="43">
        <v>8</v>
      </c>
      <c r="F51" s="57" t="s">
        <v>146</v>
      </c>
      <c r="G51" s="25" t="s">
        <v>251</v>
      </c>
      <c r="H51" s="57"/>
      <c r="I51" s="25"/>
      <c r="J51" s="25" t="s">
        <v>249</v>
      </c>
      <c r="K51" s="45">
        <v>110000</v>
      </c>
      <c r="L51" s="25">
        <f t="shared" si="5"/>
        <v>880000</v>
      </c>
      <c r="M51" s="98"/>
      <c r="N51" s="25">
        <v>8</v>
      </c>
      <c r="O51" s="11" t="s">
        <v>146</v>
      </c>
      <c r="P51" s="6" t="s">
        <v>251</v>
      </c>
      <c r="Q51" s="18" t="s">
        <v>191</v>
      </c>
      <c r="R51" s="15" t="s">
        <v>191</v>
      </c>
      <c r="S51" s="11" t="s">
        <v>249</v>
      </c>
      <c r="T51" s="77">
        <v>119600</v>
      </c>
      <c r="U51" s="78">
        <f>+T51*0.19*N51</f>
        <v>181792</v>
      </c>
      <c r="V51" s="77">
        <f>(+T51*N51)+U51</f>
        <v>1138592</v>
      </c>
      <c r="W51" s="102"/>
      <c r="X51" s="81">
        <v>8</v>
      </c>
      <c r="Y51" s="81">
        <f t="shared" si="1"/>
        <v>0</v>
      </c>
      <c r="Z51" s="11"/>
      <c r="AA51" s="11" t="s">
        <v>355</v>
      </c>
      <c r="AB51" s="4"/>
      <c r="AC51" s="14"/>
      <c r="AD51" s="11" t="s">
        <v>355</v>
      </c>
      <c r="AE51" s="82">
        <v>142205</v>
      </c>
      <c r="AF51" s="83">
        <v>0.19</v>
      </c>
      <c r="AG51" s="82">
        <f t="shared" si="2"/>
        <v>1137640</v>
      </c>
      <c r="AH51" s="98"/>
      <c r="AI51" s="87">
        <v>8</v>
      </c>
      <c r="AJ51" s="81">
        <f t="shared" si="3"/>
        <v>0</v>
      </c>
      <c r="AK51" s="11" t="s">
        <v>146</v>
      </c>
      <c r="AL51" s="11" t="s">
        <v>249</v>
      </c>
      <c r="AM51" s="18" t="s">
        <v>336</v>
      </c>
      <c r="AN51" s="15" t="s">
        <v>336</v>
      </c>
      <c r="AO51" s="11" t="s">
        <v>249</v>
      </c>
      <c r="AP51" s="85">
        <v>141500</v>
      </c>
      <c r="AQ51" s="83">
        <v>0.19</v>
      </c>
      <c r="AR51" s="82">
        <f t="shared" si="4"/>
        <v>1347080</v>
      </c>
      <c r="AS51" s="98"/>
    </row>
    <row r="52" spans="1:45" ht="41.25" customHeight="1" x14ac:dyDescent="0.25">
      <c r="A52" s="16">
        <v>49</v>
      </c>
      <c r="B52" s="73" t="s">
        <v>77</v>
      </c>
      <c r="C52" s="73"/>
      <c r="D52" s="17" t="s">
        <v>75</v>
      </c>
      <c r="E52" s="43">
        <v>10</v>
      </c>
      <c r="F52" s="57" t="s">
        <v>146</v>
      </c>
      <c r="G52" s="25" t="s">
        <v>251</v>
      </c>
      <c r="H52" s="57"/>
      <c r="I52" s="25"/>
      <c r="J52" s="25" t="s">
        <v>249</v>
      </c>
      <c r="K52" s="45">
        <v>110000</v>
      </c>
      <c r="L52" s="25">
        <f t="shared" si="5"/>
        <v>1100000</v>
      </c>
      <c r="M52" s="98"/>
      <c r="N52" s="25">
        <v>10</v>
      </c>
      <c r="O52" s="11" t="s">
        <v>146</v>
      </c>
      <c r="P52" s="6" t="s">
        <v>251</v>
      </c>
      <c r="Q52" s="18" t="s">
        <v>191</v>
      </c>
      <c r="R52" s="15" t="s">
        <v>191</v>
      </c>
      <c r="S52" s="11" t="s">
        <v>249</v>
      </c>
      <c r="T52" s="77">
        <v>119600</v>
      </c>
      <c r="U52" s="78">
        <f>+T52*0.19*N52</f>
        <v>227240</v>
      </c>
      <c r="V52" s="77">
        <f>(+T52*N52)+U52</f>
        <v>1423240</v>
      </c>
      <c r="W52" s="102"/>
      <c r="X52" s="81">
        <v>10</v>
      </c>
      <c r="Y52" s="81">
        <f t="shared" si="1"/>
        <v>0</v>
      </c>
      <c r="Z52" s="11"/>
      <c r="AA52" s="11" t="s">
        <v>355</v>
      </c>
      <c r="AB52" s="4"/>
      <c r="AC52" s="14"/>
      <c r="AD52" s="11" t="s">
        <v>355</v>
      </c>
      <c r="AE52" s="82">
        <v>142205</v>
      </c>
      <c r="AF52" s="83">
        <v>0.19</v>
      </c>
      <c r="AG52" s="82">
        <f t="shared" si="2"/>
        <v>1422050</v>
      </c>
      <c r="AH52" s="98"/>
      <c r="AI52" s="87">
        <v>10</v>
      </c>
      <c r="AJ52" s="81">
        <f t="shared" si="3"/>
        <v>0</v>
      </c>
      <c r="AK52" s="11" t="s">
        <v>146</v>
      </c>
      <c r="AL52" s="11" t="s">
        <v>249</v>
      </c>
      <c r="AM52" s="18" t="s">
        <v>336</v>
      </c>
      <c r="AN52" s="15" t="s">
        <v>336</v>
      </c>
      <c r="AO52" s="11" t="s">
        <v>249</v>
      </c>
      <c r="AP52" s="85">
        <v>141500</v>
      </c>
      <c r="AQ52" s="83">
        <v>0.19</v>
      </c>
      <c r="AR52" s="82">
        <f t="shared" si="4"/>
        <v>1683850</v>
      </c>
      <c r="AS52" s="98"/>
    </row>
    <row r="53" spans="1:45" ht="41.25" customHeight="1" x14ac:dyDescent="0.25">
      <c r="A53" s="16">
        <v>50</v>
      </c>
      <c r="B53" s="73" t="s">
        <v>78</v>
      </c>
      <c r="C53" s="73"/>
      <c r="D53" s="17" t="s">
        <v>79</v>
      </c>
      <c r="E53" s="43">
        <v>4</v>
      </c>
      <c r="F53" s="57" t="s">
        <v>314</v>
      </c>
      <c r="G53" s="25" t="s">
        <v>249</v>
      </c>
      <c r="H53" s="60" t="s">
        <v>287</v>
      </c>
      <c r="I53" s="59">
        <v>46112</v>
      </c>
      <c r="J53" s="71" t="s">
        <v>326</v>
      </c>
      <c r="K53" s="45">
        <v>276100</v>
      </c>
      <c r="L53" s="25">
        <f t="shared" si="5"/>
        <v>1104400</v>
      </c>
      <c r="M53" s="98"/>
      <c r="N53" s="25">
        <v>4</v>
      </c>
      <c r="O53" s="11" t="s">
        <v>135</v>
      </c>
      <c r="P53" s="25" t="s">
        <v>249</v>
      </c>
      <c r="Q53" s="18" t="s">
        <v>206</v>
      </c>
      <c r="R53" s="15">
        <v>46112</v>
      </c>
      <c r="S53" s="11" t="s">
        <v>249</v>
      </c>
      <c r="T53" s="77">
        <v>303300</v>
      </c>
      <c r="U53" s="78">
        <f>+T53*0.19*N53</f>
        <v>230508</v>
      </c>
      <c r="V53" s="77">
        <f>(+T53*N53)+U53</f>
        <v>1443708</v>
      </c>
      <c r="W53" s="102"/>
      <c r="X53" s="81">
        <v>4</v>
      </c>
      <c r="Y53" s="81">
        <f t="shared" si="1"/>
        <v>0</v>
      </c>
      <c r="Z53" s="11" t="s">
        <v>314</v>
      </c>
      <c r="AA53" s="81" t="s">
        <v>249</v>
      </c>
      <c r="AB53" s="81" t="s">
        <v>206</v>
      </c>
      <c r="AC53" s="15">
        <v>46112</v>
      </c>
      <c r="AD53" s="116" t="s">
        <v>359</v>
      </c>
      <c r="AE53" s="82">
        <v>367829</v>
      </c>
      <c r="AF53" s="83">
        <v>0.19</v>
      </c>
      <c r="AG53" s="82">
        <f t="shared" si="2"/>
        <v>1471316</v>
      </c>
      <c r="AH53" s="98"/>
      <c r="AI53" s="87">
        <v>4</v>
      </c>
      <c r="AJ53" s="81">
        <f t="shared" si="3"/>
        <v>0</v>
      </c>
      <c r="AK53" s="11" t="s">
        <v>314</v>
      </c>
      <c r="AL53" s="11" t="s">
        <v>249</v>
      </c>
      <c r="AM53" s="81" t="s">
        <v>206</v>
      </c>
      <c r="AN53" s="15">
        <v>46112</v>
      </c>
      <c r="AO53" s="11" t="s">
        <v>249</v>
      </c>
      <c r="AP53" s="85">
        <v>358800</v>
      </c>
      <c r="AQ53" s="83">
        <v>0.19</v>
      </c>
      <c r="AR53" s="82">
        <f t="shared" si="4"/>
        <v>1707888</v>
      </c>
      <c r="AS53" s="98"/>
    </row>
    <row r="54" spans="1:45" ht="22.5" customHeight="1" x14ac:dyDescent="0.25">
      <c r="A54" s="16">
        <v>51</v>
      </c>
      <c r="B54" s="73" t="s">
        <v>80</v>
      </c>
      <c r="C54" s="73"/>
      <c r="D54" s="17" t="s">
        <v>81</v>
      </c>
      <c r="E54" s="43">
        <v>2</v>
      </c>
      <c r="F54" s="57" t="s">
        <v>135</v>
      </c>
      <c r="G54" s="25" t="s">
        <v>249</v>
      </c>
      <c r="H54" s="57" t="s">
        <v>288</v>
      </c>
      <c r="I54" s="51">
        <v>46630</v>
      </c>
      <c r="J54" s="25" t="s">
        <v>249</v>
      </c>
      <c r="K54" s="45">
        <v>134000</v>
      </c>
      <c r="L54" s="25">
        <f t="shared" si="5"/>
        <v>268000</v>
      </c>
      <c r="M54" s="98"/>
      <c r="N54" s="25">
        <v>2</v>
      </c>
      <c r="O54" s="11" t="s">
        <v>135</v>
      </c>
      <c r="P54" s="25" t="s">
        <v>249</v>
      </c>
      <c r="Q54" s="4" t="s">
        <v>171</v>
      </c>
      <c r="R54" s="14">
        <v>46538</v>
      </c>
      <c r="S54" s="11" t="s">
        <v>249</v>
      </c>
      <c r="T54" s="77">
        <v>127300</v>
      </c>
      <c r="U54" s="78">
        <f>+T54*0.19*N54</f>
        <v>48374</v>
      </c>
      <c r="V54" s="77">
        <f>(+T54*N54)+U54</f>
        <v>302974</v>
      </c>
      <c r="W54" s="102"/>
      <c r="X54" s="81">
        <v>2</v>
      </c>
      <c r="Y54" s="81">
        <f t="shared" si="1"/>
        <v>0</v>
      </c>
      <c r="Z54" s="11" t="s">
        <v>135</v>
      </c>
      <c r="AA54" s="81" t="s">
        <v>249</v>
      </c>
      <c r="AB54" s="4" t="s">
        <v>171</v>
      </c>
      <c r="AC54" s="14">
        <v>46538</v>
      </c>
      <c r="AD54" s="11" t="s">
        <v>249</v>
      </c>
      <c r="AE54" s="82">
        <v>176239</v>
      </c>
      <c r="AF54" s="83">
        <v>0.19</v>
      </c>
      <c r="AG54" s="82">
        <f t="shared" si="2"/>
        <v>352478</v>
      </c>
      <c r="AH54" s="98"/>
      <c r="AI54" s="87">
        <v>2</v>
      </c>
      <c r="AJ54" s="81">
        <f t="shared" si="3"/>
        <v>0</v>
      </c>
      <c r="AK54" s="11" t="s">
        <v>135</v>
      </c>
      <c r="AL54" s="11" t="s">
        <v>249</v>
      </c>
      <c r="AM54" s="4" t="s">
        <v>389</v>
      </c>
      <c r="AN54" s="14">
        <v>46599</v>
      </c>
      <c r="AO54" s="11" t="s">
        <v>249</v>
      </c>
      <c r="AP54" s="85">
        <v>241200</v>
      </c>
      <c r="AQ54" s="83">
        <v>0.19</v>
      </c>
      <c r="AR54" s="82">
        <f t="shared" si="4"/>
        <v>574056</v>
      </c>
      <c r="AS54" s="98"/>
    </row>
    <row r="55" spans="1:45" ht="81" customHeight="1" x14ac:dyDescent="0.25">
      <c r="A55" s="16">
        <v>52</v>
      </c>
      <c r="B55" s="73" t="s">
        <v>82</v>
      </c>
      <c r="C55" s="73"/>
      <c r="D55" s="17" t="s">
        <v>239</v>
      </c>
      <c r="E55" s="43">
        <v>1</v>
      </c>
      <c r="F55" s="57" t="s">
        <v>135</v>
      </c>
      <c r="G55" s="25" t="s">
        <v>249</v>
      </c>
      <c r="H55" s="57" t="s">
        <v>289</v>
      </c>
      <c r="I55" s="51">
        <v>45808</v>
      </c>
      <c r="J55" s="25" t="s">
        <v>249</v>
      </c>
      <c r="K55" s="45">
        <v>93400</v>
      </c>
      <c r="L55" s="25">
        <f t="shared" si="5"/>
        <v>93400</v>
      </c>
      <c r="M55" s="98"/>
      <c r="N55" s="25">
        <v>1</v>
      </c>
      <c r="O55" s="11" t="s">
        <v>135</v>
      </c>
      <c r="P55" s="25" t="s">
        <v>249</v>
      </c>
      <c r="Q55" s="4" t="s">
        <v>217</v>
      </c>
      <c r="R55" s="14">
        <v>45535</v>
      </c>
      <c r="S55" s="11" t="s">
        <v>249</v>
      </c>
      <c r="T55" s="77">
        <v>66200</v>
      </c>
      <c r="U55" s="78">
        <f>+T55*0.19*N55</f>
        <v>12578</v>
      </c>
      <c r="V55" s="77">
        <f>(+T55*N55)+U55</f>
        <v>78778</v>
      </c>
      <c r="W55" s="102"/>
      <c r="X55" s="81">
        <v>1</v>
      </c>
      <c r="Y55" s="81">
        <f t="shared" si="1"/>
        <v>0</v>
      </c>
      <c r="Z55" s="11" t="s">
        <v>135</v>
      </c>
      <c r="AA55" s="81" t="s">
        <v>249</v>
      </c>
      <c r="AB55" s="4" t="s">
        <v>390</v>
      </c>
      <c r="AC55" s="14">
        <v>45716</v>
      </c>
      <c r="AD55" s="11" t="s">
        <v>249</v>
      </c>
      <c r="AE55" s="82">
        <v>80444</v>
      </c>
      <c r="AF55" s="83">
        <v>0.19</v>
      </c>
      <c r="AG55" s="82">
        <f t="shared" si="2"/>
        <v>80444</v>
      </c>
      <c r="AH55" s="98"/>
      <c r="AI55" s="87">
        <v>1</v>
      </c>
      <c r="AJ55" s="81">
        <f t="shared" si="3"/>
        <v>0</v>
      </c>
      <c r="AK55" s="11" t="s">
        <v>135</v>
      </c>
      <c r="AL55" s="11" t="s">
        <v>249</v>
      </c>
      <c r="AM55" s="4" t="s">
        <v>391</v>
      </c>
      <c r="AN55" s="14">
        <v>45747</v>
      </c>
      <c r="AO55" s="11" t="s">
        <v>249</v>
      </c>
      <c r="AP55" s="85">
        <v>118300</v>
      </c>
      <c r="AQ55" s="83">
        <v>0.19</v>
      </c>
      <c r="AR55" s="82">
        <f t="shared" si="4"/>
        <v>140777</v>
      </c>
      <c r="AS55" s="98"/>
    </row>
    <row r="56" spans="1:45" ht="47.25" customHeight="1" x14ac:dyDescent="0.25">
      <c r="A56" s="16">
        <v>53</v>
      </c>
      <c r="B56" s="73" t="s">
        <v>83</v>
      </c>
      <c r="C56" s="73"/>
      <c r="D56" s="17" t="s">
        <v>84</v>
      </c>
      <c r="E56" s="42">
        <v>30</v>
      </c>
      <c r="F56" s="57" t="s">
        <v>135</v>
      </c>
      <c r="G56" s="25" t="s">
        <v>249</v>
      </c>
      <c r="H56" s="57" t="s">
        <v>290</v>
      </c>
      <c r="I56" s="51">
        <v>46107</v>
      </c>
      <c r="J56" s="25" t="s">
        <v>249</v>
      </c>
      <c r="K56" s="45">
        <v>85850</v>
      </c>
      <c r="L56" s="25">
        <f t="shared" si="5"/>
        <v>2575500</v>
      </c>
      <c r="M56" s="98"/>
      <c r="N56" s="25">
        <v>30</v>
      </c>
      <c r="O56" s="11" t="s">
        <v>135</v>
      </c>
      <c r="P56" s="25" t="s">
        <v>249</v>
      </c>
      <c r="Q56" s="4" t="s">
        <v>172</v>
      </c>
      <c r="R56" s="14">
        <v>46538</v>
      </c>
      <c r="S56" s="11" t="s">
        <v>249</v>
      </c>
      <c r="T56" s="77">
        <v>84400</v>
      </c>
      <c r="U56" s="78">
        <f>+T56*0.19*N56</f>
        <v>481080</v>
      </c>
      <c r="V56" s="77">
        <f>(+T56*N56)+U56</f>
        <v>3013080</v>
      </c>
      <c r="W56" s="102"/>
      <c r="X56" s="81">
        <v>30</v>
      </c>
      <c r="Y56" s="81">
        <f t="shared" si="1"/>
        <v>0</v>
      </c>
      <c r="Z56" s="11" t="s">
        <v>135</v>
      </c>
      <c r="AA56" s="81" t="s">
        <v>249</v>
      </c>
      <c r="AB56" s="4" t="s">
        <v>392</v>
      </c>
      <c r="AC56" s="14">
        <v>45808</v>
      </c>
      <c r="AD56" s="11" t="s">
        <v>249</v>
      </c>
      <c r="AE56" s="82">
        <v>237048</v>
      </c>
      <c r="AF56" s="83">
        <v>0.19</v>
      </c>
      <c r="AG56" s="82">
        <f t="shared" si="2"/>
        <v>7111440</v>
      </c>
      <c r="AH56" s="98"/>
      <c r="AI56" s="86">
        <v>30</v>
      </c>
      <c r="AJ56" s="81">
        <f t="shared" si="3"/>
        <v>0</v>
      </c>
      <c r="AK56" s="11" t="s">
        <v>135</v>
      </c>
      <c r="AL56" s="11" t="s">
        <v>249</v>
      </c>
      <c r="AM56" s="4" t="s">
        <v>393</v>
      </c>
      <c r="AN56" s="14">
        <v>46752</v>
      </c>
      <c r="AO56" s="11" t="s">
        <v>249</v>
      </c>
      <c r="AP56" s="85">
        <v>180100</v>
      </c>
      <c r="AQ56" s="83">
        <v>0.19</v>
      </c>
      <c r="AR56" s="82">
        <f t="shared" si="4"/>
        <v>6429570</v>
      </c>
      <c r="AS56" s="98"/>
    </row>
    <row r="57" spans="1:45" ht="64.5" customHeight="1" x14ac:dyDescent="0.25">
      <c r="A57" s="16">
        <v>54</v>
      </c>
      <c r="B57" s="73" t="s">
        <v>85</v>
      </c>
      <c r="C57" s="73"/>
      <c r="D57" s="17" t="s">
        <v>86</v>
      </c>
      <c r="E57" s="43">
        <v>30</v>
      </c>
      <c r="F57" s="57" t="s">
        <v>135</v>
      </c>
      <c r="G57" s="25" t="s">
        <v>249</v>
      </c>
      <c r="H57" s="57" t="s">
        <v>207</v>
      </c>
      <c r="I57" s="51">
        <v>45535</v>
      </c>
      <c r="J57" s="25" t="s">
        <v>249</v>
      </c>
      <c r="K57" s="45">
        <v>522900</v>
      </c>
      <c r="L57" s="25">
        <f t="shared" si="5"/>
        <v>15687000</v>
      </c>
      <c r="M57" s="98"/>
      <c r="N57" s="25">
        <v>30</v>
      </c>
      <c r="O57" s="11" t="s">
        <v>135</v>
      </c>
      <c r="P57" s="25" t="s">
        <v>249</v>
      </c>
      <c r="Q57" s="11" t="s">
        <v>207</v>
      </c>
      <c r="R57" s="14">
        <v>45535</v>
      </c>
      <c r="S57" s="11" t="s">
        <v>249</v>
      </c>
      <c r="T57" s="77">
        <v>527000</v>
      </c>
      <c r="U57" s="78">
        <f>+T57*0.19*N57</f>
        <v>3003900</v>
      </c>
      <c r="V57" s="77">
        <f>(+T57*N57)+U57</f>
        <v>18813900</v>
      </c>
      <c r="W57" s="102"/>
      <c r="X57" s="81">
        <v>30</v>
      </c>
      <c r="Y57" s="81">
        <f t="shared" si="1"/>
        <v>0</v>
      </c>
      <c r="Z57" s="11" t="s">
        <v>135</v>
      </c>
      <c r="AA57" s="81" t="s">
        <v>249</v>
      </c>
      <c r="AB57" s="11" t="s">
        <v>207</v>
      </c>
      <c r="AC57" s="14">
        <v>45535</v>
      </c>
      <c r="AD57" s="11" t="s">
        <v>249</v>
      </c>
      <c r="AE57" s="82">
        <v>728756</v>
      </c>
      <c r="AF57" s="83">
        <v>0.19</v>
      </c>
      <c r="AG57" s="82">
        <f t="shared" si="2"/>
        <v>21862680</v>
      </c>
      <c r="AH57" s="98"/>
      <c r="AI57" s="87">
        <v>30</v>
      </c>
      <c r="AJ57" s="81">
        <f t="shared" si="3"/>
        <v>0</v>
      </c>
      <c r="AK57" s="11" t="s">
        <v>135</v>
      </c>
      <c r="AL57" s="11" t="s">
        <v>249</v>
      </c>
      <c r="AM57" s="11" t="s">
        <v>207</v>
      </c>
      <c r="AN57" s="14">
        <v>45535</v>
      </c>
      <c r="AO57" s="11" t="s">
        <v>249</v>
      </c>
      <c r="AP57" s="85">
        <v>680000</v>
      </c>
      <c r="AQ57" s="83">
        <v>0.19</v>
      </c>
      <c r="AR57" s="82">
        <f t="shared" si="4"/>
        <v>24276000</v>
      </c>
      <c r="AS57" s="98"/>
    </row>
    <row r="58" spans="1:45" ht="78" customHeight="1" x14ac:dyDescent="0.25">
      <c r="A58" s="16">
        <v>55</v>
      </c>
      <c r="B58" s="73" t="s">
        <v>292</v>
      </c>
      <c r="C58" s="73"/>
      <c r="D58" s="17" t="s">
        <v>87</v>
      </c>
      <c r="E58" s="42">
        <v>1</v>
      </c>
      <c r="F58" s="57" t="s">
        <v>147</v>
      </c>
      <c r="G58" s="25" t="s">
        <v>249</v>
      </c>
      <c r="H58" s="57" t="s">
        <v>291</v>
      </c>
      <c r="I58" s="25" t="s">
        <v>274</v>
      </c>
      <c r="J58" s="25" t="s">
        <v>249</v>
      </c>
      <c r="K58" s="45">
        <v>664000</v>
      </c>
      <c r="L58" s="25">
        <f t="shared" si="5"/>
        <v>664000</v>
      </c>
      <c r="M58" s="98"/>
      <c r="N58" s="25">
        <v>1</v>
      </c>
      <c r="O58" s="11" t="s">
        <v>147</v>
      </c>
      <c r="P58" s="25" t="s">
        <v>249</v>
      </c>
      <c r="Q58" s="18" t="s">
        <v>218</v>
      </c>
      <c r="R58" s="15">
        <v>45444</v>
      </c>
      <c r="S58" s="11" t="s">
        <v>249</v>
      </c>
      <c r="T58" s="77">
        <v>859700</v>
      </c>
      <c r="U58" s="78">
        <f>+T58*0.19*N58</f>
        <v>163343</v>
      </c>
      <c r="V58" s="77">
        <f>(+T58*N58)+U58</f>
        <v>1023043</v>
      </c>
      <c r="W58" s="102"/>
      <c r="X58" s="81">
        <v>1</v>
      </c>
      <c r="Y58" s="81">
        <f t="shared" si="1"/>
        <v>0</v>
      </c>
      <c r="Z58" s="11" t="s">
        <v>147</v>
      </c>
      <c r="AA58" s="11" t="s">
        <v>355</v>
      </c>
      <c r="AB58" s="18"/>
      <c r="AC58" s="15"/>
      <c r="AD58" s="116" t="s">
        <v>394</v>
      </c>
      <c r="AE58" s="82">
        <v>819315</v>
      </c>
      <c r="AF58" s="83">
        <v>0.19</v>
      </c>
      <c r="AG58" s="82">
        <f t="shared" si="2"/>
        <v>819315</v>
      </c>
      <c r="AH58" s="98"/>
      <c r="AI58" s="86">
        <v>1</v>
      </c>
      <c r="AJ58" s="81">
        <f t="shared" si="3"/>
        <v>0</v>
      </c>
      <c r="AK58" s="11" t="s">
        <v>147</v>
      </c>
      <c r="AL58" s="11" t="s">
        <v>249</v>
      </c>
      <c r="AM58" s="18" t="s">
        <v>395</v>
      </c>
      <c r="AN58" s="15" t="s">
        <v>396</v>
      </c>
      <c r="AO58" s="11" t="s">
        <v>249</v>
      </c>
      <c r="AP58" s="85">
        <v>1017300</v>
      </c>
      <c r="AQ58" s="83">
        <v>0.19</v>
      </c>
      <c r="AR58" s="82">
        <f t="shared" si="4"/>
        <v>1210587</v>
      </c>
      <c r="AS58" s="98"/>
    </row>
    <row r="59" spans="1:45" ht="96.75" customHeight="1" x14ac:dyDescent="0.25">
      <c r="A59" s="16">
        <v>56</v>
      </c>
      <c r="B59" s="73" t="s">
        <v>88</v>
      </c>
      <c r="C59" s="73"/>
      <c r="D59" s="17" t="s">
        <v>89</v>
      </c>
      <c r="E59" s="43">
        <v>1</v>
      </c>
      <c r="F59" s="57" t="s">
        <v>147</v>
      </c>
      <c r="G59" s="25" t="s">
        <v>249</v>
      </c>
      <c r="H59" s="57" t="s">
        <v>232</v>
      </c>
      <c r="I59" s="25" t="s">
        <v>293</v>
      </c>
      <c r="J59" s="25" t="s">
        <v>249</v>
      </c>
      <c r="K59" s="45">
        <v>2310000</v>
      </c>
      <c r="L59" s="25">
        <f t="shared" si="5"/>
        <v>2310000</v>
      </c>
      <c r="M59" s="98"/>
      <c r="N59" s="25">
        <v>1</v>
      </c>
      <c r="O59" s="11" t="s">
        <v>147</v>
      </c>
      <c r="P59" s="25" t="s">
        <v>249</v>
      </c>
      <c r="Q59" s="18" t="s">
        <v>232</v>
      </c>
      <c r="R59" s="15">
        <v>45658</v>
      </c>
      <c r="S59" s="11" t="s">
        <v>249</v>
      </c>
      <c r="T59" s="77">
        <v>3013500</v>
      </c>
      <c r="U59" s="78">
        <f>+T59*0.19*N59</f>
        <v>572565</v>
      </c>
      <c r="V59" s="77">
        <f>(+T59*N59)+U59</f>
        <v>3586065</v>
      </c>
      <c r="W59" s="102"/>
      <c r="X59" s="81">
        <v>1</v>
      </c>
      <c r="Y59" s="81">
        <f t="shared" si="1"/>
        <v>0</v>
      </c>
      <c r="Z59" s="11" t="s">
        <v>147</v>
      </c>
      <c r="AA59" s="11" t="s">
        <v>355</v>
      </c>
      <c r="AB59" s="18"/>
      <c r="AC59" s="15"/>
      <c r="AD59" s="116" t="s">
        <v>394</v>
      </c>
      <c r="AE59" s="82">
        <v>1523914</v>
      </c>
      <c r="AF59" s="83">
        <v>0.19</v>
      </c>
      <c r="AG59" s="82">
        <f t="shared" si="2"/>
        <v>1523914</v>
      </c>
      <c r="AH59" s="98"/>
      <c r="AI59" s="87">
        <v>1</v>
      </c>
      <c r="AJ59" s="81">
        <f t="shared" si="3"/>
        <v>0</v>
      </c>
      <c r="AK59" s="11" t="s">
        <v>147</v>
      </c>
      <c r="AL59" s="11" t="s">
        <v>249</v>
      </c>
      <c r="AM59" s="18" t="s">
        <v>397</v>
      </c>
      <c r="AN59" s="15" t="s">
        <v>295</v>
      </c>
      <c r="AO59" s="11" t="s">
        <v>249</v>
      </c>
      <c r="AP59" s="85">
        <v>3566200</v>
      </c>
      <c r="AQ59" s="83">
        <v>0.19</v>
      </c>
      <c r="AR59" s="82">
        <f t="shared" si="4"/>
        <v>4243778</v>
      </c>
      <c r="AS59" s="98"/>
    </row>
    <row r="60" spans="1:45" ht="86.25" customHeight="1" x14ac:dyDescent="0.25">
      <c r="A60" s="16">
        <v>57</v>
      </c>
      <c r="B60" s="73" t="s">
        <v>90</v>
      </c>
      <c r="C60" s="73"/>
      <c r="D60" s="17" t="s">
        <v>91</v>
      </c>
      <c r="E60" s="43">
        <v>31</v>
      </c>
      <c r="F60" s="57" t="s">
        <v>135</v>
      </c>
      <c r="G60" s="25" t="s">
        <v>249</v>
      </c>
      <c r="H60" s="57" t="s">
        <v>173</v>
      </c>
      <c r="I60" s="51">
        <v>45716</v>
      </c>
      <c r="J60" s="49" t="s">
        <v>324</v>
      </c>
      <c r="K60" s="45">
        <v>614000</v>
      </c>
      <c r="L60" s="25">
        <f t="shared" si="5"/>
        <v>19034000</v>
      </c>
      <c r="M60" s="98"/>
      <c r="N60" s="25">
        <v>31</v>
      </c>
      <c r="O60" s="11" t="s">
        <v>135</v>
      </c>
      <c r="P60" s="25" t="s">
        <v>249</v>
      </c>
      <c r="Q60" s="4" t="s">
        <v>173</v>
      </c>
      <c r="R60" s="14">
        <v>45716</v>
      </c>
      <c r="S60" s="11" t="s">
        <v>249</v>
      </c>
      <c r="T60" s="77">
        <v>648000</v>
      </c>
      <c r="U60" s="78">
        <f>+T60*0.19*N60</f>
        <v>3816720</v>
      </c>
      <c r="V60" s="77">
        <f>(+T60*N60)+U60</f>
        <v>23904720</v>
      </c>
      <c r="W60" s="102"/>
      <c r="X60" s="81">
        <v>31</v>
      </c>
      <c r="Y60" s="81">
        <f t="shared" si="1"/>
        <v>0</v>
      </c>
      <c r="Z60" s="11" t="s">
        <v>352</v>
      </c>
      <c r="AA60" s="11" t="s">
        <v>355</v>
      </c>
      <c r="AB60" s="4"/>
      <c r="AC60" s="14"/>
      <c r="AD60" s="11" t="s">
        <v>249</v>
      </c>
      <c r="AE60" s="82">
        <v>1020782</v>
      </c>
      <c r="AF60" s="83">
        <v>0.19</v>
      </c>
      <c r="AG60" s="82">
        <f t="shared" si="2"/>
        <v>31644242</v>
      </c>
      <c r="AH60" s="98"/>
      <c r="AI60" s="87">
        <v>31</v>
      </c>
      <c r="AJ60" s="81">
        <f t="shared" si="3"/>
        <v>0</v>
      </c>
      <c r="AK60" s="11" t="s">
        <v>352</v>
      </c>
      <c r="AL60" s="11" t="s">
        <v>249</v>
      </c>
      <c r="AM60" s="4" t="s">
        <v>173</v>
      </c>
      <c r="AN60" s="14" t="s">
        <v>336</v>
      </c>
      <c r="AO60" s="11" t="s">
        <v>249</v>
      </c>
      <c r="AP60" s="85">
        <v>800000</v>
      </c>
      <c r="AQ60" s="83">
        <v>0.19</v>
      </c>
      <c r="AR60" s="82">
        <f t="shared" si="4"/>
        <v>29512000</v>
      </c>
      <c r="AS60" s="98"/>
    </row>
    <row r="61" spans="1:45" ht="101.25" customHeight="1" x14ac:dyDescent="0.25">
      <c r="A61" s="16">
        <v>58</v>
      </c>
      <c r="B61" s="73" t="s">
        <v>92</v>
      </c>
      <c r="C61" s="73"/>
      <c r="D61" s="22" t="s">
        <v>93</v>
      </c>
      <c r="E61" s="42">
        <v>1</v>
      </c>
      <c r="F61" s="57" t="s">
        <v>147</v>
      </c>
      <c r="G61" s="25" t="s">
        <v>249</v>
      </c>
      <c r="H61" s="57" t="s">
        <v>294</v>
      </c>
      <c r="I61" s="25" t="s">
        <v>295</v>
      </c>
      <c r="J61" s="25" t="s">
        <v>249</v>
      </c>
      <c r="K61" s="45">
        <v>2535000</v>
      </c>
      <c r="L61" s="25">
        <f t="shared" si="5"/>
        <v>2535000</v>
      </c>
      <c r="M61" s="98"/>
      <c r="N61" s="25">
        <v>1</v>
      </c>
      <c r="O61" s="11" t="s">
        <v>147</v>
      </c>
      <c r="P61" s="25" t="s">
        <v>249</v>
      </c>
      <c r="Q61" s="18" t="s">
        <v>219</v>
      </c>
      <c r="R61" s="3">
        <v>45402</v>
      </c>
      <c r="S61" s="11" t="s">
        <v>249</v>
      </c>
      <c r="T61" s="77">
        <v>3308200</v>
      </c>
      <c r="U61" s="78">
        <f>+T61*0.19*N61</f>
        <v>628558</v>
      </c>
      <c r="V61" s="77">
        <f>(+T61*N61)+U61</f>
        <v>3936758</v>
      </c>
      <c r="W61" s="102"/>
      <c r="X61" s="81">
        <v>1</v>
      </c>
      <c r="Y61" s="81">
        <f t="shared" si="1"/>
        <v>0</v>
      </c>
      <c r="Z61" s="11" t="s">
        <v>147</v>
      </c>
      <c r="AA61" s="11" t="s">
        <v>355</v>
      </c>
      <c r="AB61" s="18"/>
      <c r="AC61" s="3"/>
      <c r="AD61" s="116" t="s">
        <v>394</v>
      </c>
      <c r="AE61" s="82">
        <v>3128153</v>
      </c>
      <c r="AF61" s="83">
        <v>0.19</v>
      </c>
      <c r="AG61" s="82">
        <f t="shared" si="2"/>
        <v>3128153</v>
      </c>
      <c r="AH61" s="98"/>
      <c r="AI61" s="86">
        <v>1</v>
      </c>
      <c r="AJ61" s="81">
        <f t="shared" si="3"/>
        <v>0</v>
      </c>
      <c r="AK61" s="11" t="s">
        <v>147</v>
      </c>
      <c r="AL61" s="11" t="s">
        <v>249</v>
      </c>
      <c r="AM61" s="18" t="s">
        <v>398</v>
      </c>
      <c r="AN61" s="3" t="s">
        <v>295</v>
      </c>
      <c r="AO61" s="11" t="s">
        <v>249</v>
      </c>
      <c r="AP61" s="85">
        <v>3914900</v>
      </c>
      <c r="AQ61" s="83">
        <v>0.19</v>
      </c>
      <c r="AR61" s="82">
        <f t="shared" si="4"/>
        <v>4658731</v>
      </c>
      <c r="AS61" s="98"/>
    </row>
    <row r="62" spans="1:45" ht="108.75" customHeight="1" x14ac:dyDescent="0.25">
      <c r="A62" s="16">
        <v>59</v>
      </c>
      <c r="B62" s="73" t="s">
        <v>94</v>
      </c>
      <c r="C62" s="73"/>
      <c r="D62" s="22" t="s">
        <v>93</v>
      </c>
      <c r="E62" s="42">
        <v>1</v>
      </c>
      <c r="F62" s="57" t="s">
        <v>147</v>
      </c>
      <c r="G62" s="25" t="s">
        <v>249</v>
      </c>
      <c r="H62" s="57" t="s">
        <v>296</v>
      </c>
      <c r="I62" s="25" t="s">
        <v>295</v>
      </c>
      <c r="J62" s="25" t="s">
        <v>249</v>
      </c>
      <c r="K62" s="45">
        <v>2488000</v>
      </c>
      <c r="L62" s="25">
        <f t="shared" si="5"/>
        <v>2488000</v>
      </c>
      <c r="M62" s="98"/>
      <c r="N62" s="25">
        <v>1</v>
      </c>
      <c r="O62" s="11" t="s">
        <v>147</v>
      </c>
      <c r="P62" s="25" t="s">
        <v>249</v>
      </c>
      <c r="Q62" s="18" t="s">
        <v>213</v>
      </c>
      <c r="R62" s="3">
        <v>45350</v>
      </c>
      <c r="S62" s="11" t="s">
        <v>249</v>
      </c>
      <c r="T62" s="77">
        <v>3227800</v>
      </c>
      <c r="U62" s="78">
        <f>+T62*0.19*N62</f>
        <v>613282</v>
      </c>
      <c r="V62" s="77">
        <f>(+T62*N62)+U62</f>
        <v>3841082</v>
      </c>
      <c r="W62" s="102"/>
      <c r="X62" s="81">
        <v>1</v>
      </c>
      <c r="Y62" s="81">
        <f t="shared" si="1"/>
        <v>0</v>
      </c>
      <c r="Z62" s="11" t="s">
        <v>147</v>
      </c>
      <c r="AA62" s="11" t="s">
        <v>355</v>
      </c>
      <c r="AB62" s="18"/>
      <c r="AC62" s="3"/>
      <c r="AD62" s="116" t="s">
        <v>394</v>
      </c>
      <c r="AE62" s="82">
        <v>3052112</v>
      </c>
      <c r="AF62" s="83">
        <v>0.19</v>
      </c>
      <c r="AG62" s="82">
        <f t="shared" si="2"/>
        <v>3052112</v>
      </c>
      <c r="AH62" s="98"/>
      <c r="AI62" s="86">
        <v>1</v>
      </c>
      <c r="AJ62" s="81">
        <f t="shared" si="3"/>
        <v>0</v>
      </c>
      <c r="AK62" s="11" t="s">
        <v>147</v>
      </c>
      <c r="AL62" s="11" t="s">
        <v>249</v>
      </c>
      <c r="AM62" s="18" t="s">
        <v>398</v>
      </c>
      <c r="AN62" s="3" t="s">
        <v>295</v>
      </c>
      <c r="AO62" s="11" t="s">
        <v>249</v>
      </c>
      <c r="AP62" s="85">
        <v>3580100</v>
      </c>
      <c r="AQ62" s="83">
        <v>0.19</v>
      </c>
      <c r="AR62" s="82">
        <f t="shared" si="4"/>
        <v>4260319</v>
      </c>
      <c r="AS62" s="98"/>
    </row>
    <row r="63" spans="1:45" ht="88.5" customHeight="1" x14ac:dyDescent="0.25">
      <c r="A63" s="16">
        <v>60</v>
      </c>
      <c r="B63" s="73" t="s">
        <v>95</v>
      </c>
      <c r="C63" s="73"/>
      <c r="D63" s="17" t="s">
        <v>96</v>
      </c>
      <c r="E63" s="43">
        <v>20</v>
      </c>
      <c r="F63" s="57" t="s">
        <v>135</v>
      </c>
      <c r="G63" s="25" t="s">
        <v>249</v>
      </c>
      <c r="H63" s="57" t="s">
        <v>297</v>
      </c>
      <c r="I63" s="51">
        <v>45626</v>
      </c>
      <c r="J63" s="49" t="s">
        <v>324</v>
      </c>
      <c r="K63" s="45">
        <v>759200</v>
      </c>
      <c r="L63" s="25">
        <f t="shared" si="5"/>
        <v>15184000</v>
      </c>
      <c r="M63" s="98"/>
      <c r="N63" s="25">
        <v>20</v>
      </c>
      <c r="O63" s="11" t="s">
        <v>135</v>
      </c>
      <c r="P63" s="25" t="s">
        <v>249</v>
      </c>
      <c r="Q63" s="11" t="s">
        <v>220</v>
      </c>
      <c r="R63" s="34">
        <v>45688</v>
      </c>
      <c r="S63" s="11" t="s">
        <v>249</v>
      </c>
      <c r="T63" s="77">
        <v>740000</v>
      </c>
      <c r="U63" s="78">
        <f>+T63*0.19*N63</f>
        <v>2812000</v>
      </c>
      <c r="V63" s="77">
        <f>(+T63*N63)+U63</f>
        <v>17612000</v>
      </c>
      <c r="W63" s="102"/>
      <c r="X63" s="81">
        <v>20</v>
      </c>
      <c r="Y63" s="81">
        <f t="shared" si="1"/>
        <v>0</v>
      </c>
      <c r="Z63" s="11" t="s">
        <v>352</v>
      </c>
      <c r="AA63" s="11" t="s">
        <v>355</v>
      </c>
      <c r="AB63" s="11"/>
      <c r="AC63" s="34"/>
      <c r="AD63" s="11" t="s">
        <v>249</v>
      </c>
      <c r="AE63" s="82">
        <v>1011500</v>
      </c>
      <c r="AF63" s="83">
        <v>0.19</v>
      </c>
      <c r="AG63" s="82">
        <f t="shared" si="2"/>
        <v>20230000</v>
      </c>
      <c r="AH63" s="98"/>
      <c r="AI63" s="87">
        <v>20</v>
      </c>
      <c r="AJ63" s="81">
        <f t="shared" si="3"/>
        <v>0</v>
      </c>
      <c r="AK63" s="11" t="s">
        <v>352</v>
      </c>
      <c r="AL63" s="11" t="s">
        <v>248</v>
      </c>
      <c r="AM63" s="11" t="s">
        <v>297</v>
      </c>
      <c r="AN63" s="34">
        <v>45626</v>
      </c>
      <c r="AO63" s="11" t="s">
        <v>249</v>
      </c>
      <c r="AP63" s="85">
        <v>986700</v>
      </c>
      <c r="AQ63" s="83">
        <v>0.19</v>
      </c>
      <c r="AR63" s="82">
        <f t="shared" si="4"/>
        <v>23483460</v>
      </c>
      <c r="AS63" s="98"/>
    </row>
    <row r="64" spans="1:45" ht="79.5" customHeight="1" x14ac:dyDescent="0.25">
      <c r="A64" s="16">
        <v>61</v>
      </c>
      <c r="B64" s="73" t="s">
        <v>97</v>
      </c>
      <c r="C64" s="73"/>
      <c r="D64" s="17" t="s">
        <v>57</v>
      </c>
      <c r="E64" s="42">
        <v>1</v>
      </c>
      <c r="F64" s="17" t="s">
        <v>135</v>
      </c>
      <c r="G64" s="25" t="s">
        <v>249</v>
      </c>
      <c r="H64" s="17" t="s">
        <v>298</v>
      </c>
      <c r="I64" s="67">
        <v>46538</v>
      </c>
      <c r="J64" s="31" t="s">
        <v>249</v>
      </c>
      <c r="K64" s="45">
        <v>1359600</v>
      </c>
      <c r="L64" s="25">
        <f t="shared" si="5"/>
        <v>1359600</v>
      </c>
      <c r="M64" s="98"/>
      <c r="N64" s="31">
        <v>1</v>
      </c>
      <c r="O64" s="11" t="s">
        <v>135</v>
      </c>
      <c r="P64" s="25" t="s">
        <v>249</v>
      </c>
      <c r="Q64" s="4" t="s">
        <v>208</v>
      </c>
      <c r="R64" s="14">
        <v>46173</v>
      </c>
      <c r="S64" s="11" t="s">
        <v>249</v>
      </c>
      <c r="T64" s="77">
        <v>1493200</v>
      </c>
      <c r="U64" s="78">
        <f>+T64*0.19*N64</f>
        <v>283708</v>
      </c>
      <c r="V64" s="77">
        <f>(+T64*N64)+U64</f>
        <v>1776908</v>
      </c>
      <c r="W64" s="102"/>
      <c r="X64" s="11">
        <v>1</v>
      </c>
      <c r="Y64" s="81">
        <f t="shared" si="1"/>
        <v>0</v>
      </c>
      <c r="Z64" s="11" t="s">
        <v>135</v>
      </c>
      <c r="AA64" s="81" t="s">
        <v>249</v>
      </c>
      <c r="AB64" s="4" t="s">
        <v>208</v>
      </c>
      <c r="AC64" s="14">
        <v>46173</v>
      </c>
      <c r="AD64" s="11" t="s">
        <v>249</v>
      </c>
      <c r="AE64" s="82">
        <v>1811299</v>
      </c>
      <c r="AF64" s="83">
        <v>0.19</v>
      </c>
      <c r="AG64" s="82">
        <f t="shared" si="2"/>
        <v>1811299</v>
      </c>
      <c r="AH64" s="98"/>
      <c r="AI64" s="89">
        <v>1</v>
      </c>
      <c r="AJ64" s="81">
        <f t="shared" si="3"/>
        <v>0</v>
      </c>
      <c r="AK64" s="11" t="s">
        <v>135</v>
      </c>
      <c r="AL64" s="11" t="s">
        <v>248</v>
      </c>
      <c r="AM64" s="4" t="s">
        <v>208</v>
      </c>
      <c r="AN64" s="14">
        <v>46173</v>
      </c>
      <c r="AO64" s="11" t="s">
        <v>249</v>
      </c>
      <c r="AP64" s="85">
        <v>1767000</v>
      </c>
      <c r="AQ64" s="83">
        <v>0.19</v>
      </c>
      <c r="AR64" s="82">
        <f t="shared" si="4"/>
        <v>2102730</v>
      </c>
      <c r="AS64" s="98"/>
    </row>
    <row r="65" spans="1:45" ht="22.5" customHeight="1" x14ac:dyDescent="0.25">
      <c r="A65" s="16">
        <v>62</v>
      </c>
      <c r="B65" s="73" t="s">
        <v>99</v>
      </c>
      <c r="C65" s="73"/>
      <c r="D65" s="17" t="s">
        <v>100</v>
      </c>
      <c r="E65" s="43">
        <v>1</v>
      </c>
      <c r="F65" s="56" t="s">
        <v>135</v>
      </c>
      <c r="G65" s="25" t="s">
        <v>249</v>
      </c>
      <c r="H65" s="56" t="s">
        <v>174</v>
      </c>
      <c r="I65" s="34">
        <v>45565</v>
      </c>
      <c r="J65" s="26" t="s">
        <v>249</v>
      </c>
      <c r="K65" s="45">
        <v>431600</v>
      </c>
      <c r="L65" s="25">
        <f t="shared" si="5"/>
        <v>431600</v>
      </c>
      <c r="M65" s="98"/>
      <c r="N65" s="26">
        <v>1</v>
      </c>
      <c r="O65" s="11" t="s">
        <v>135</v>
      </c>
      <c r="P65" s="25" t="s">
        <v>249</v>
      </c>
      <c r="Q65" s="4" t="s">
        <v>174</v>
      </c>
      <c r="R65" s="14">
        <v>45565</v>
      </c>
      <c r="S65" s="11" t="s">
        <v>249</v>
      </c>
      <c r="T65" s="77">
        <v>474000</v>
      </c>
      <c r="U65" s="78">
        <f>+T65*0.19*N65</f>
        <v>90060</v>
      </c>
      <c r="V65" s="77">
        <f>(+T65*N65)+U65</f>
        <v>564060</v>
      </c>
      <c r="W65" s="102"/>
      <c r="X65" s="90">
        <v>1</v>
      </c>
      <c r="Y65" s="81">
        <f t="shared" si="1"/>
        <v>0</v>
      </c>
      <c r="Z65" s="11" t="s">
        <v>135</v>
      </c>
      <c r="AA65" s="81" t="s">
        <v>249</v>
      </c>
      <c r="AB65" s="4" t="s">
        <v>399</v>
      </c>
      <c r="AC65" s="14" t="s">
        <v>334</v>
      </c>
      <c r="AD65" s="11" t="s">
        <v>249</v>
      </c>
      <c r="AE65" s="82">
        <v>575008</v>
      </c>
      <c r="AF65" s="83">
        <v>0.19</v>
      </c>
      <c r="AG65" s="82">
        <f t="shared" si="2"/>
        <v>575008</v>
      </c>
      <c r="AH65" s="98"/>
      <c r="AI65" s="91">
        <v>1</v>
      </c>
      <c r="AJ65" s="81">
        <f t="shared" si="3"/>
        <v>0</v>
      </c>
      <c r="AK65" s="11" t="s">
        <v>135</v>
      </c>
      <c r="AL65" s="11" t="s">
        <v>248</v>
      </c>
      <c r="AM65" s="4" t="s">
        <v>174</v>
      </c>
      <c r="AN65" s="14">
        <v>45565</v>
      </c>
      <c r="AO65" s="11" t="s">
        <v>249</v>
      </c>
      <c r="AP65" s="85">
        <v>560800</v>
      </c>
      <c r="AQ65" s="83">
        <v>0.19</v>
      </c>
      <c r="AR65" s="82">
        <f t="shared" si="4"/>
        <v>667352</v>
      </c>
      <c r="AS65" s="98"/>
    </row>
    <row r="66" spans="1:45" ht="86.25" customHeight="1" x14ac:dyDescent="0.25">
      <c r="A66" s="16">
        <v>63</v>
      </c>
      <c r="B66" s="73" t="s">
        <v>101</v>
      </c>
      <c r="C66" s="73"/>
      <c r="D66" s="17" t="s">
        <v>102</v>
      </c>
      <c r="E66" s="42">
        <v>1</v>
      </c>
      <c r="F66" s="58" t="s">
        <v>135</v>
      </c>
      <c r="G66" s="25" t="s">
        <v>249</v>
      </c>
      <c r="H66" s="58" t="s">
        <v>175</v>
      </c>
      <c r="I66" s="68">
        <v>46234</v>
      </c>
      <c r="J66" s="25" t="s">
        <v>249</v>
      </c>
      <c r="K66" s="45">
        <v>700800</v>
      </c>
      <c r="L66" s="25">
        <f t="shared" si="5"/>
        <v>700800</v>
      </c>
      <c r="M66" s="98"/>
      <c r="N66" s="25">
        <v>1</v>
      </c>
      <c r="O66" s="11" t="s">
        <v>135</v>
      </c>
      <c r="P66" s="25" t="s">
        <v>249</v>
      </c>
      <c r="Q66" s="18" t="s">
        <v>175</v>
      </c>
      <c r="R66" s="15">
        <v>46234</v>
      </c>
      <c r="S66" s="11" t="s">
        <v>249</v>
      </c>
      <c r="T66" s="77">
        <v>684400</v>
      </c>
      <c r="U66" s="78">
        <f>+T66*0.19*N66</f>
        <v>130036</v>
      </c>
      <c r="V66" s="77">
        <f>(+T66*N66)+U66</f>
        <v>814436</v>
      </c>
      <c r="W66" s="102"/>
      <c r="X66" s="81">
        <v>1</v>
      </c>
      <c r="Y66" s="81">
        <f t="shared" si="1"/>
        <v>0</v>
      </c>
      <c r="Z66" s="11" t="s">
        <v>135</v>
      </c>
      <c r="AA66" s="81" t="s">
        <v>249</v>
      </c>
      <c r="AB66" s="18" t="s">
        <v>175</v>
      </c>
      <c r="AC66" s="15">
        <v>46234</v>
      </c>
      <c r="AD66" s="11" t="s">
        <v>249</v>
      </c>
      <c r="AE66" s="82">
        <v>1633632</v>
      </c>
      <c r="AF66" s="83">
        <v>0.19</v>
      </c>
      <c r="AG66" s="82">
        <f t="shared" si="2"/>
        <v>1633632</v>
      </c>
      <c r="AH66" s="98"/>
      <c r="AI66" s="86">
        <v>1</v>
      </c>
      <c r="AJ66" s="81">
        <f t="shared" si="3"/>
        <v>0</v>
      </c>
      <c r="AK66" s="11" t="s">
        <v>135</v>
      </c>
      <c r="AL66" s="11" t="s">
        <v>249</v>
      </c>
      <c r="AM66" s="18" t="s">
        <v>175</v>
      </c>
      <c r="AN66" s="15">
        <v>46234</v>
      </c>
      <c r="AO66" s="11" t="s">
        <v>249</v>
      </c>
      <c r="AP66" s="85">
        <v>455300</v>
      </c>
      <c r="AQ66" s="83">
        <v>0.19</v>
      </c>
      <c r="AR66" s="82">
        <f t="shared" si="4"/>
        <v>541807</v>
      </c>
      <c r="AS66" s="98"/>
    </row>
    <row r="67" spans="1:45" ht="39.75" customHeight="1" x14ac:dyDescent="0.25">
      <c r="A67" s="16">
        <v>64</v>
      </c>
      <c r="B67" s="73" t="s">
        <v>103</v>
      </c>
      <c r="C67" s="73"/>
      <c r="D67" s="17" t="s">
        <v>104</v>
      </c>
      <c r="E67" s="43">
        <v>4</v>
      </c>
      <c r="F67" s="57" t="s">
        <v>135</v>
      </c>
      <c r="G67" s="25" t="s">
        <v>249</v>
      </c>
      <c r="H67" s="57" t="s">
        <v>176</v>
      </c>
      <c r="I67" s="51">
        <v>45565</v>
      </c>
      <c r="J67" s="25" t="s">
        <v>249</v>
      </c>
      <c r="K67" s="45">
        <v>568500</v>
      </c>
      <c r="L67" s="25">
        <f t="shared" si="5"/>
        <v>2274000</v>
      </c>
      <c r="M67" s="98"/>
      <c r="N67" s="25">
        <v>4</v>
      </c>
      <c r="O67" s="11" t="s">
        <v>135</v>
      </c>
      <c r="P67" s="25" t="s">
        <v>249</v>
      </c>
      <c r="Q67" s="4" t="s">
        <v>176</v>
      </c>
      <c r="R67" s="14">
        <v>45565</v>
      </c>
      <c r="S67" s="11" t="s">
        <v>249</v>
      </c>
      <c r="T67" s="77">
        <v>496600</v>
      </c>
      <c r="U67" s="78">
        <f>+T67*0.19*N67</f>
        <v>377416</v>
      </c>
      <c r="V67" s="77">
        <f>(+T67*N67)+U67</f>
        <v>2363816</v>
      </c>
      <c r="W67" s="102"/>
      <c r="X67" s="81">
        <v>4</v>
      </c>
      <c r="Y67" s="81">
        <f t="shared" si="1"/>
        <v>0</v>
      </c>
      <c r="Z67" s="11" t="s">
        <v>135</v>
      </c>
      <c r="AA67" s="81" t="s">
        <v>249</v>
      </c>
      <c r="AB67" s="4" t="s">
        <v>176</v>
      </c>
      <c r="AC67" s="14">
        <v>45565</v>
      </c>
      <c r="AD67" s="11" t="s">
        <v>249</v>
      </c>
      <c r="AE67" s="82">
        <v>593512.5</v>
      </c>
      <c r="AF67" s="83">
        <v>0.19</v>
      </c>
      <c r="AG67" s="82">
        <f t="shared" si="2"/>
        <v>2374050</v>
      </c>
      <c r="AH67" s="98"/>
      <c r="AI67" s="87">
        <v>4</v>
      </c>
      <c r="AJ67" s="81">
        <f t="shared" si="3"/>
        <v>0</v>
      </c>
      <c r="AK67" s="11" t="s">
        <v>135</v>
      </c>
      <c r="AL67" s="11" t="s">
        <v>249</v>
      </c>
      <c r="AM67" s="4" t="s">
        <v>176</v>
      </c>
      <c r="AN67" s="14">
        <v>45565</v>
      </c>
      <c r="AO67" s="11" t="s">
        <v>249</v>
      </c>
      <c r="AP67" s="85">
        <v>738700</v>
      </c>
      <c r="AQ67" s="83">
        <v>0.19</v>
      </c>
      <c r="AR67" s="82">
        <f t="shared" si="4"/>
        <v>3516212</v>
      </c>
      <c r="AS67" s="98"/>
    </row>
    <row r="68" spans="1:45" ht="39.75" customHeight="1" x14ac:dyDescent="0.25">
      <c r="A68" s="16">
        <v>65</v>
      </c>
      <c r="B68" s="73" t="s">
        <v>105</v>
      </c>
      <c r="C68" s="73"/>
      <c r="D68" s="17" t="s">
        <v>106</v>
      </c>
      <c r="E68" s="44">
        <v>15</v>
      </c>
      <c r="F68" s="56"/>
      <c r="G68" s="25" t="s">
        <v>249</v>
      </c>
      <c r="H68" s="56"/>
      <c r="I68" s="11"/>
      <c r="J68" s="32" t="s">
        <v>249</v>
      </c>
      <c r="K68" s="45">
        <v>240000</v>
      </c>
      <c r="L68" s="25">
        <f t="shared" ref="L68:L87" si="6">+K68*E68</f>
        <v>3600000</v>
      </c>
      <c r="M68" s="98"/>
      <c r="N68" s="32">
        <v>15</v>
      </c>
      <c r="O68" s="11" t="s">
        <v>148</v>
      </c>
      <c r="P68" s="11" t="s">
        <v>191</v>
      </c>
      <c r="Q68" s="18" t="s">
        <v>191</v>
      </c>
      <c r="R68" s="15" t="s">
        <v>191</v>
      </c>
      <c r="S68" s="11" t="s">
        <v>249</v>
      </c>
      <c r="T68" s="77">
        <v>191100</v>
      </c>
      <c r="U68" s="78">
        <f>+T68*0.19*N68</f>
        <v>544635</v>
      </c>
      <c r="V68" s="77">
        <f>(+T68*N68)+U68</f>
        <v>3411135</v>
      </c>
      <c r="W68" s="102"/>
      <c r="X68" s="81">
        <v>15</v>
      </c>
      <c r="Y68" s="81">
        <f t="shared" si="1"/>
        <v>0</v>
      </c>
      <c r="Z68" s="11"/>
      <c r="AA68" s="11"/>
      <c r="AB68" s="18"/>
      <c r="AC68" s="15"/>
      <c r="AD68" s="11"/>
      <c r="AE68" s="82">
        <v>67235</v>
      </c>
      <c r="AF68" s="83">
        <v>0.19</v>
      </c>
      <c r="AG68" s="82">
        <f t="shared" si="2"/>
        <v>1008525</v>
      </c>
      <c r="AH68" s="98"/>
      <c r="AI68" s="92">
        <v>15</v>
      </c>
      <c r="AJ68" s="81">
        <f t="shared" si="3"/>
        <v>0</v>
      </c>
      <c r="AK68" s="11" t="s">
        <v>148</v>
      </c>
      <c r="AL68" s="11" t="s">
        <v>249</v>
      </c>
      <c r="AM68" s="18" t="s">
        <v>336</v>
      </c>
      <c r="AN68" s="15" t="s">
        <v>400</v>
      </c>
      <c r="AO68" s="11" t="s">
        <v>249</v>
      </c>
      <c r="AP68" s="85">
        <v>47600</v>
      </c>
      <c r="AQ68" s="83">
        <v>0.19</v>
      </c>
      <c r="AR68" s="82">
        <f t="shared" si="4"/>
        <v>849660</v>
      </c>
      <c r="AS68" s="98"/>
    </row>
    <row r="69" spans="1:45" ht="39.75" customHeight="1" x14ac:dyDescent="0.25">
      <c r="A69" s="16">
        <v>66</v>
      </c>
      <c r="B69" s="73" t="s">
        <v>240</v>
      </c>
      <c r="C69" s="73"/>
      <c r="D69" s="17" t="s">
        <v>107</v>
      </c>
      <c r="E69" s="42">
        <v>1</v>
      </c>
      <c r="F69" s="57" t="s">
        <v>135</v>
      </c>
      <c r="G69" s="25" t="s">
        <v>249</v>
      </c>
      <c r="H69" s="57" t="s">
        <v>299</v>
      </c>
      <c r="I69" s="69">
        <v>46356</v>
      </c>
      <c r="J69" s="25" t="s">
        <v>249</v>
      </c>
      <c r="K69" s="45">
        <v>63800</v>
      </c>
      <c r="L69" s="25">
        <f t="shared" si="6"/>
        <v>63800</v>
      </c>
      <c r="M69" s="98"/>
      <c r="N69" s="25">
        <v>1</v>
      </c>
      <c r="O69" s="11" t="s">
        <v>135</v>
      </c>
      <c r="P69" s="25" t="s">
        <v>249</v>
      </c>
      <c r="Q69" s="18" t="s">
        <v>177</v>
      </c>
      <c r="R69" s="15">
        <v>46477</v>
      </c>
      <c r="S69" s="11" t="s">
        <v>249</v>
      </c>
      <c r="T69" s="77">
        <v>64400</v>
      </c>
      <c r="U69" s="78">
        <f>+T69*0.19*N69</f>
        <v>12236</v>
      </c>
      <c r="V69" s="77">
        <f>(+T69*N69)+U69</f>
        <v>76636</v>
      </c>
      <c r="W69" s="102"/>
      <c r="X69" s="81">
        <v>1</v>
      </c>
      <c r="Y69" s="81">
        <f t="shared" ref="Y69:Y87" si="7">+$E69-X69</f>
        <v>0</v>
      </c>
      <c r="Z69" s="11" t="s">
        <v>135</v>
      </c>
      <c r="AA69" s="81" t="s">
        <v>249</v>
      </c>
      <c r="AB69" s="18" t="s">
        <v>401</v>
      </c>
      <c r="AC69" s="15">
        <v>46538</v>
      </c>
      <c r="AD69" s="11" t="s">
        <v>249</v>
      </c>
      <c r="AE69" s="82">
        <v>85085</v>
      </c>
      <c r="AF69" s="83">
        <v>0.19</v>
      </c>
      <c r="AG69" s="82">
        <f t="shared" ref="AG69:AG87" si="8">+AE69*X69</f>
        <v>85085</v>
      </c>
      <c r="AH69" s="98"/>
      <c r="AI69" s="86">
        <v>1</v>
      </c>
      <c r="AJ69" s="81">
        <f t="shared" ref="AJ69:AJ87" si="9">+$E69-AI69</f>
        <v>0</v>
      </c>
      <c r="AK69" s="11" t="s">
        <v>135</v>
      </c>
      <c r="AL69" s="11" t="s">
        <v>249</v>
      </c>
      <c r="AM69" s="18" t="s">
        <v>401</v>
      </c>
      <c r="AN69" s="15">
        <v>46538</v>
      </c>
      <c r="AO69" s="11" t="s">
        <v>249</v>
      </c>
      <c r="AP69" s="85">
        <v>82900</v>
      </c>
      <c r="AQ69" s="83">
        <v>0.19</v>
      </c>
      <c r="AR69" s="82">
        <f t="shared" ref="AR69:AR87" si="10">+AP69*(1+AQ69)*AI69</f>
        <v>98651</v>
      </c>
      <c r="AS69" s="98"/>
    </row>
    <row r="70" spans="1:45" ht="59.25" customHeight="1" x14ac:dyDescent="0.25">
      <c r="A70" s="16">
        <v>67</v>
      </c>
      <c r="B70" s="73" t="s">
        <v>241</v>
      </c>
      <c r="C70" s="73"/>
      <c r="D70" s="17" t="s">
        <v>242</v>
      </c>
      <c r="E70" s="43">
        <v>1</v>
      </c>
      <c r="F70" s="57"/>
      <c r="G70" s="25" t="s">
        <v>251</v>
      </c>
      <c r="H70" s="57"/>
      <c r="I70" s="25"/>
      <c r="J70" s="50" t="s">
        <v>325</v>
      </c>
      <c r="K70" s="45">
        <v>379000</v>
      </c>
      <c r="L70" s="25">
        <f t="shared" si="6"/>
        <v>379000</v>
      </c>
      <c r="M70" s="98"/>
      <c r="N70" s="25">
        <v>1</v>
      </c>
      <c r="O70" s="11" t="s">
        <v>140</v>
      </c>
      <c r="P70" s="11" t="s">
        <v>251</v>
      </c>
      <c r="Q70" s="18" t="s">
        <v>191</v>
      </c>
      <c r="R70" s="15" t="s">
        <v>191</v>
      </c>
      <c r="S70" s="11" t="s">
        <v>249</v>
      </c>
      <c r="T70" s="77">
        <v>381300</v>
      </c>
      <c r="U70" s="78">
        <f>+T70*0.19*N70</f>
        <v>72447</v>
      </c>
      <c r="V70" s="77">
        <f>(+T70*N70)+U70</f>
        <v>453747</v>
      </c>
      <c r="W70" s="102"/>
      <c r="X70" s="81">
        <v>1</v>
      </c>
      <c r="Y70" s="81">
        <f t="shared" si="7"/>
        <v>0</v>
      </c>
      <c r="Z70" s="11"/>
      <c r="AA70" s="11" t="s">
        <v>355</v>
      </c>
      <c r="AB70" s="4"/>
      <c r="AC70" s="14"/>
      <c r="AD70" s="116" t="s">
        <v>355</v>
      </c>
      <c r="AE70" s="82">
        <v>436254</v>
      </c>
      <c r="AF70" s="83">
        <v>0.19</v>
      </c>
      <c r="AG70" s="82">
        <f t="shared" si="8"/>
        <v>436254</v>
      </c>
      <c r="AH70" s="98"/>
      <c r="AI70" s="87">
        <v>1</v>
      </c>
      <c r="AJ70" s="81">
        <f t="shared" si="9"/>
        <v>0</v>
      </c>
      <c r="AK70" s="11" t="s">
        <v>140</v>
      </c>
      <c r="AL70" s="11" t="s">
        <v>248</v>
      </c>
      <c r="AM70" s="18" t="s">
        <v>336</v>
      </c>
      <c r="AN70" s="15" t="s">
        <v>336</v>
      </c>
      <c r="AO70" s="11" t="s">
        <v>249</v>
      </c>
      <c r="AP70" s="85">
        <v>427100</v>
      </c>
      <c r="AQ70" s="83">
        <v>0.19</v>
      </c>
      <c r="AR70" s="82">
        <f t="shared" si="10"/>
        <v>508249</v>
      </c>
      <c r="AS70" s="98"/>
    </row>
    <row r="71" spans="1:45" ht="59.25" customHeight="1" x14ac:dyDescent="0.25">
      <c r="A71" s="16">
        <v>68</v>
      </c>
      <c r="B71" s="73" t="s">
        <v>108</v>
      </c>
      <c r="C71" s="73"/>
      <c r="D71" s="17" t="s">
        <v>109</v>
      </c>
      <c r="E71" s="43">
        <v>1</v>
      </c>
      <c r="F71" s="57" t="s">
        <v>135</v>
      </c>
      <c r="G71" s="25" t="s">
        <v>249</v>
      </c>
      <c r="H71" s="57" t="s">
        <v>300</v>
      </c>
      <c r="I71" s="51">
        <v>45991</v>
      </c>
      <c r="J71" s="25" t="s">
        <v>249</v>
      </c>
      <c r="K71" s="45">
        <v>145600</v>
      </c>
      <c r="L71" s="25">
        <f t="shared" si="6"/>
        <v>145600</v>
      </c>
      <c r="M71" s="98"/>
      <c r="N71" s="25">
        <v>1</v>
      </c>
      <c r="O71" s="11" t="s">
        <v>135</v>
      </c>
      <c r="P71" s="25" t="s">
        <v>249</v>
      </c>
      <c r="Q71" s="33" t="s">
        <v>178</v>
      </c>
      <c r="R71" s="14">
        <v>45808</v>
      </c>
      <c r="S71" s="11" t="s">
        <v>249</v>
      </c>
      <c r="T71" s="77">
        <v>157000</v>
      </c>
      <c r="U71" s="78">
        <f>+T71*0.19*N71</f>
        <v>29830</v>
      </c>
      <c r="V71" s="77">
        <f>(+T71*N71)+U71</f>
        <v>186830</v>
      </c>
      <c r="W71" s="102"/>
      <c r="X71" s="81">
        <v>1</v>
      </c>
      <c r="Y71" s="81">
        <f t="shared" si="7"/>
        <v>0</v>
      </c>
      <c r="Z71" s="11" t="s">
        <v>135</v>
      </c>
      <c r="AA71" s="81" t="s">
        <v>249</v>
      </c>
      <c r="AB71" s="33" t="s">
        <v>402</v>
      </c>
      <c r="AC71" s="14">
        <v>45930</v>
      </c>
      <c r="AD71" s="11" t="s">
        <v>249</v>
      </c>
      <c r="AE71" s="82">
        <v>190162</v>
      </c>
      <c r="AF71" s="83">
        <v>0.19</v>
      </c>
      <c r="AG71" s="82">
        <f t="shared" si="8"/>
        <v>190162</v>
      </c>
      <c r="AH71" s="98"/>
      <c r="AI71" s="87">
        <v>1</v>
      </c>
      <c r="AJ71" s="81">
        <f t="shared" si="9"/>
        <v>0</v>
      </c>
      <c r="AK71" s="11" t="s">
        <v>135</v>
      </c>
      <c r="AL71" s="11" t="s">
        <v>249</v>
      </c>
      <c r="AM71" s="33" t="s">
        <v>403</v>
      </c>
      <c r="AN71" s="14">
        <v>45687</v>
      </c>
      <c r="AO71" s="11" t="s">
        <v>249</v>
      </c>
      <c r="AP71" s="85">
        <v>189200</v>
      </c>
      <c r="AQ71" s="83">
        <v>0.19</v>
      </c>
      <c r="AR71" s="82">
        <f t="shared" si="10"/>
        <v>225148</v>
      </c>
      <c r="AS71" s="98"/>
    </row>
    <row r="72" spans="1:45" ht="59.25" customHeight="1" x14ac:dyDescent="0.25">
      <c r="A72" s="16">
        <v>69</v>
      </c>
      <c r="B72" s="73" t="s">
        <v>110</v>
      </c>
      <c r="C72" s="73"/>
      <c r="D72" s="17" t="s">
        <v>111</v>
      </c>
      <c r="E72" s="42">
        <v>1</v>
      </c>
      <c r="F72" s="57" t="s">
        <v>135</v>
      </c>
      <c r="G72" s="25" t="s">
        <v>249</v>
      </c>
      <c r="H72" s="57" t="s">
        <v>301</v>
      </c>
      <c r="I72" s="51">
        <v>45961</v>
      </c>
      <c r="J72" s="25" t="s">
        <v>249</v>
      </c>
      <c r="K72" s="45">
        <v>277900</v>
      </c>
      <c r="L72" s="25">
        <f t="shared" si="6"/>
        <v>277900</v>
      </c>
      <c r="M72" s="98"/>
      <c r="N72" s="25">
        <v>1</v>
      </c>
      <c r="O72" s="11" t="s">
        <v>135</v>
      </c>
      <c r="P72" s="25" t="s">
        <v>249</v>
      </c>
      <c r="Q72" s="33" t="s">
        <v>179</v>
      </c>
      <c r="R72" s="14">
        <v>45961</v>
      </c>
      <c r="S72" s="11" t="s">
        <v>249</v>
      </c>
      <c r="T72" s="77">
        <v>263800</v>
      </c>
      <c r="U72" s="78">
        <f>+T72*0.19*N72</f>
        <v>50122</v>
      </c>
      <c r="V72" s="77">
        <f>(+T72*N72)+U72</f>
        <v>313922</v>
      </c>
      <c r="W72" s="102"/>
      <c r="X72" s="81">
        <v>1</v>
      </c>
      <c r="Y72" s="81">
        <f t="shared" si="7"/>
        <v>0</v>
      </c>
      <c r="Z72" s="11" t="s">
        <v>135</v>
      </c>
      <c r="AA72" s="81" t="s">
        <v>249</v>
      </c>
      <c r="AB72" s="33" t="s">
        <v>301</v>
      </c>
      <c r="AC72" s="14">
        <v>45961</v>
      </c>
      <c r="AD72" s="11" t="s">
        <v>249</v>
      </c>
      <c r="AE72" s="82">
        <v>370209</v>
      </c>
      <c r="AF72" s="83">
        <v>0.19</v>
      </c>
      <c r="AG72" s="82">
        <f t="shared" si="8"/>
        <v>370209</v>
      </c>
      <c r="AH72" s="98"/>
      <c r="AI72" s="86">
        <v>1</v>
      </c>
      <c r="AJ72" s="81">
        <f t="shared" si="9"/>
        <v>0</v>
      </c>
      <c r="AK72" s="11" t="s">
        <v>135</v>
      </c>
      <c r="AL72" s="11" t="s">
        <v>249</v>
      </c>
      <c r="AM72" s="33" t="s">
        <v>404</v>
      </c>
      <c r="AN72" s="14">
        <v>45716</v>
      </c>
      <c r="AO72" s="11" t="s">
        <v>249</v>
      </c>
      <c r="AP72" s="85">
        <v>42500</v>
      </c>
      <c r="AQ72" s="83">
        <v>0.19</v>
      </c>
      <c r="AR72" s="82">
        <f t="shared" si="10"/>
        <v>50575</v>
      </c>
      <c r="AS72" s="98"/>
    </row>
    <row r="73" spans="1:45" ht="59.25" customHeight="1" x14ac:dyDescent="0.25">
      <c r="A73" s="16">
        <v>70</v>
      </c>
      <c r="B73" s="73" t="s">
        <v>195</v>
      </c>
      <c r="C73" s="73"/>
      <c r="D73" s="17" t="s">
        <v>112</v>
      </c>
      <c r="E73" s="43">
        <v>34</v>
      </c>
      <c r="F73" s="57" t="s">
        <v>314</v>
      </c>
      <c r="G73" s="25" t="s">
        <v>249</v>
      </c>
      <c r="H73" s="52" t="s">
        <v>209</v>
      </c>
      <c r="I73" s="25" t="s">
        <v>302</v>
      </c>
      <c r="J73" s="25" t="s">
        <v>249</v>
      </c>
      <c r="K73" s="45">
        <v>1064500</v>
      </c>
      <c r="L73" s="25">
        <f t="shared" si="6"/>
        <v>36193000</v>
      </c>
      <c r="M73" s="98"/>
      <c r="N73" s="25">
        <v>34</v>
      </c>
      <c r="O73" s="11" t="s">
        <v>143</v>
      </c>
      <c r="P73" s="25" t="s">
        <v>249</v>
      </c>
      <c r="Q73" s="33" t="s">
        <v>209</v>
      </c>
      <c r="R73" s="14">
        <v>45869</v>
      </c>
      <c r="S73" s="11" t="s">
        <v>249</v>
      </c>
      <c r="T73" s="77">
        <v>1017000</v>
      </c>
      <c r="U73" s="78">
        <f>+T73*0.19*N73</f>
        <v>6569820</v>
      </c>
      <c r="V73" s="77">
        <f>(+T73*N73)+U73</f>
        <v>41147820</v>
      </c>
      <c r="W73" s="102"/>
      <c r="X73" s="81">
        <v>34</v>
      </c>
      <c r="Y73" s="81">
        <f t="shared" si="7"/>
        <v>0</v>
      </c>
      <c r="Z73" s="11" t="s">
        <v>314</v>
      </c>
      <c r="AA73" s="81" t="s">
        <v>249</v>
      </c>
      <c r="AB73" s="33" t="s">
        <v>405</v>
      </c>
      <c r="AC73" s="14">
        <v>46054</v>
      </c>
      <c r="AD73" s="11" t="s">
        <v>249</v>
      </c>
      <c r="AE73" s="82">
        <v>1408960</v>
      </c>
      <c r="AF73" s="83">
        <v>0.19</v>
      </c>
      <c r="AG73" s="82">
        <f t="shared" si="8"/>
        <v>47904640</v>
      </c>
      <c r="AH73" s="98"/>
      <c r="AI73" s="87">
        <v>34</v>
      </c>
      <c r="AJ73" s="81">
        <f t="shared" si="9"/>
        <v>0</v>
      </c>
      <c r="AK73" s="11" t="s">
        <v>314</v>
      </c>
      <c r="AL73" s="11" t="s">
        <v>248</v>
      </c>
      <c r="AM73" s="33" t="s">
        <v>406</v>
      </c>
      <c r="AN73" s="14" t="s">
        <v>407</v>
      </c>
      <c r="AO73" s="11" t="s">
        <v>249</v>
      </c>
      <c r="AP73" s="85">
        <v>1383600</v>
      </c>
      <c r="AQ73" s="83">
        <v>0.19</v>
      </c>
      <c r="AR73" s="82">
        <f t="shared" si="10"/>
        <v>55980456</v>
      </c>
      <c r="AS73" s="98"/>
    </row>
    <row r="74" spans="1:45" ht="76.5" customHeight="1" x14ac:dyDescent="0.25">
      <c r="A74" s="16">
        <v>71</v>
      </c>
      <c r="B74" s="73" t="s">
        <v>113</v>
      </c>
      <c r="C74" s="73"/>
      <c r="D74" s="17" t="s">
        <v>243</v>
      </c>
      <c r="E74" s="43">
        <v>20</v>
      </c>
      <c r="F74" s="57" t="s">
        <v>314</v>
      </c>
      <c r="G74" s="25" t="s">
        <v>249</v>
      </c>
      <c r="H74" s="52" t="s">
        <v>303</v>
      </c>
      <c r="I74" s="59">
        <v>45535</v>
      </c>
      <c r="J74" s="25" t="s">
        <v>249</v>
      </c>
      <c r="K74" s="45">
        <v>102900</v>
      </c>
      <c r="L74" s="25">
        <f t="shared" si="6"/>
        <v>2058000</v>
      </c>
      <c r="M74" s="98"/>
      <c r="N74" s="25">
        <v>20</v>
      </c>
      <c r="O74" s="11" t="s">
        <v>135</v>
      </c>
      <c r="P74" s="25" t="s">
        <v>249</v>
      </c>
      <c r="Q74" s="18" t="s">
        <v>210</v>
      </c>
      <c r="R74" s="15">
        <v>45808</v>
      </c>
      <c r="S74" s="11" t="s">
        <v>249</v>
      </c>
      <c r="T74" s="77">
        <v>114700</v>
      </c>
      <c r="U74" s="78">
        <f>+T74*0.19*N74</f>
        <v>435860</v>
      </c>
      <c r="V74" s="77">
        <f>(+T74*N74)+U74</f>
        <v>2729860</v>
      </c>
      <c r="W74" s="102"/>
      <c r="X74" s="81">
        <v>20</v>
      </c>
      <c r="Y74" s="81">
        <f t="shared" si="7"/>
        <v>0</v>
      </c>
      <c r="Z74" s="11" t="s">
        <v>314</v>
      </c>
      <c r="AA74" s="81" t="s">
        <v>249</v>
      </c>
      <c r="AB74" s="18" t="s">
        <v>408</v>
      </c>
      <c r="AC74" s="15">
        <v>45716</v>
      </c>
      <c r="AD74" s="11" t="s">
        <v>249</v>
      </c>
      <c r="AE74" s="82">
        <v>134470</v>
      </c>
      <c r="AF74" s="83">
        <v>0.19</v>
      </c>
      <c r="AG74" s="82">
        <f t="shared" si="8"/>
        <v>2689400</v>
      </c>
      <c r="AH74" s="98"/>
      <c r="AI74" s="87">
        <v>20</v>
      </c>
      <c r="AJ74" s="81">
        <f t="shared" si="9"/>
        <v>0</v>
      </c>
      <c r="AK74" s="11" t="s">
        <v>314</v>
      </c>
      <c r="AL74" s="11" t="s">
        <v>249</v>
      </c>
      <c r="AM74" s="18" t="s">
        <v>409</v>
      </c>
      <c r="AN74" s="15">
        <v>45808</v>
      </c>
      <c r="AO74" s="11" t="s">
        <v>249</v>
      </c>
      <c r="AP74" s="85">
        <v>123300</v>
      </c>
      <c r="AQ74" s="83">
        <v>0.19</v>
      </c>
      <c r="AR74" s="82">
        <f t="shared" si="10"/>
        <v>2934540</v>
      </c>
      <c r="AS74" s="98"/>
    </row>
    <row r="75" spans="1:45" ht="88.5" customHeight="1" x14ac:dyDescent="0.25">
      <c r="A75" s="16">
        <v>72</v>
      </c>
      <c r="B75" s="72" t="s">
        <v>196</v>
      </c>
      <c r="C75" s="73"/>
      <c r="D75" s="17" t="s">
        <v>243</v>
      </c>
      <c r="E75" s="43">
        <v>20</v>
      </c>
      <c r="F75" s="57" t="s">
        <v>314</v>
      </c>
      <c r="G75" s="25" t="s">
        <v>249</v>
      </c>
      <c r="H75" s="60" t="s">
        <v>304</v>
      </c>
      <c r="I75" s="59">
        <v>45808</v>
      </c>
      <c r="J75" s="25" t="s">
        <v>249</v>
      </c>
      <c r="K75" s="45">
        <v>88200</v>
      </c>
      <c r="L75" s="25">
        <f t="shared" si="6"/>
        <v>1764000</v>
      </c>
      <c r="M75" s="98"/>
      <c r="N75" s="25">
        <v>20</v>
      </c>
      <c r="O75" s="11" t="s">
        <v>135</v>
      </c>
      <c r="P75" s="25" t="s">
        <v>249</v>
      </c>
      <c r="Q75" s="14" t="s">
        <v>221</v>
      </c>
      <c r="R75" s="15">
        <v>45808</v>
      </c>
      <c r="S75" s="11" t="s">
        <v>249</v>
      </c>
      <c r="T75" s="77">
        <v>86400</v>
      </c>
      <c r="U75" s="78">
        <f>+T75*0.19*N75</f>
        <v>328320</v>
      </c>
      <c r="V75" s="77">
        <f>(+T75*N75)+U75</f>
        <v>2056320</v>
      </c>
      <c r="W75" s="102"/>
      <c r="X75" s="81">
        <v>20</v>
      </c>
      <c r="Y75" s="81">
        <f t="shared" si="7"/>
        <v>0</v>
      </c>
      <c r="Z75" s="11" t="s">
        <v>314</v>
      </c>
      <c r="AA75" s="81" t="s">
        <v>249</v>
      </c>
      <c r="AB75" s="14" t="s">
        <v>410</v>
      </c>
      <c r="AC75" s="15">
        <v>45808</v>
      </c>
      <c r="AD75" s="11" t="s">
        <v>249</v>
      </c>
      <c r="AE75" s="82">
        <v>106683.5</v>
      </c>
      <c r="AF75" s="83">
        <v>0.19</v>
      </c>
      <c r="AG75" s="82">
        <f t="shared" si="8"/>
        <v>2133670</v>
      </c>
      <c r="AH75" s="98"/>
      <c r="AI75" s="87">
        <v>20</v>
      </c>
      <c r="AJ75" s="81">
        <f t="shared" si="9"/>
        <v>0</v>
      </c>
      <c r="AK75" s="11" t="s">
        <v>314</v>
      </c>
      <c r="AL75" s="11" t="s">
        <v>249</v>
      </c>
      <c r="AM75" s="14" t="s">
        <v>221</v>
      </c>
      <c r="AN75" s="15">
        <v>45808</v>
      </c>
      <c r="AO75" s="11" t="s">
        <v>249</v>
      </c>
      <c r="AP75" s="85">
        <v>114500</v>
      </c>
      <c r="AQ75" s="83">
        <v>0.19</v>
      </c>
      <c r="AR75" s="82">
        <f t="shared" si="10"/>
        <v>2725100</v>
      </c>
      <c r="AS75" s="98"/>
    </row>
    <row r="76" spans="1:45" ht="94.5" customHeight="1" x14ac:dyDescent="0.25">
      <c r="A76" s="16">
        <v>73</v>
      </c>
      <c r="B76" s="73" t="s">
        <v>114</v>
      </c>
      <c r="C76" s="73"/>
      <c r="D76" s="17" t="s">
        <v>243</v>
      </c>
      <c r="E76" s="43">
        <v>24</v>
      </c>
      <c r="F76" s="57" t="s">
        <v>314</v>
      </c>
      <c r="G76" s="25" t="s">
        <v>249</v>
      </c>
      <c r="H76" s="60" t="s">
        <v>305</v>
      </c>
      <c r="I76" s="59">
        <v>45596</v>
      </c>
      <c r="J76" s="25" t="s">
        <v>249</v>
      </c>
      <c r="K76" s="45">
        <v>96900</v>
      </c>
      <c r="L76" s="25">
        <f t="shared" si="6"/>
        <v>2325600</v>
      </c>
      <c r="M76" s="98"/>
      <c r="N76" s="25">
        <v>24</v>
      </c>
      <c r="O76" s="11" t="s">
        <v>135</v>
      </c>
      <c r="P76" s="25" t="s">
        <v>249</v>
      </c>
      <c r="Q76" s="4" t="s">
        <v>222</v>
      </c>
      <c r="R76" s="15">
        <v>45808</v>
      </c>
      <c r="S76" s="11" t="s">
        <v>249</v>
      </c>
      <c r="T76" s="77">
        <v>91900</v>
      </c>
      <c r="U76" s="78">
        <f>+T76*0.19*N76</f>
        <v>419064</v>
      </c>
      <c r="V76" s="77">
        <f>(+T76*N76)+U76</f>
        <v>2624664</v>
      </c>
      <c r="W76" s="102"/>
      <c r="X76" s="81">
        <v>24</v>
      </c>
      <c r="Y76" s="81">
        <f t="shared" si="7"/>
        <v>0</v>
      </c>
      <c r="Z76" s="11" t="s">
        <v>314</v>
      </c>
      <c r="AA76" s="81" t="s">
        <v>249</v>
      </c>
      <c r="AB76" s="4" t="s">
        <v>222</v>
      </c>
      <c r="AC76" s="15">
        <v>45808</v>
      </c>
      <c r="AD76" s="11" t="s">
        <v>249</v>
      </c>
      <c r="AE76" s="82">
        <v>114418.5</v>
      </c>
      <c r="AF76" s="83">
        <v>0.19</v>
      </c>
      <c r="AG76" s="82">
        <f t="shared" si="8"/>
        <v>2746044</v>
      </c>
      <c r="AH76" s="98"/>
      <c r="AI76" s="87">
        <v>24</v>
      </c>
      <c r="AJ76" s="81">
        <f t="shared" si="9"/>
        <v>0</v>
      </c>
      <c r="AK76" s="11" t="s">
        <v>314</v>
      </c>
      <c r="AL76" s="11" t="s">
        <v>249</v>
      </c>
      <c r="AM76" s="4" t="s">
        <v>411</v>
      </c>
      <c r="AN76" s="15">
        <v>45808</v>
      </c>
      <c r="AO76" s="11" t="s">
        <v>249</v>
      </c>
      <c r="AP76" s="85">
        <v>116200</v>
      </c>
      <c r="AQ76" s="83">
        <v>0.19</v>
      </c>
      <c r="AR76" s="82">
        <f t="shared" si="10"/>
        <v>3318672</v>
      </c>
      <c r="AS76" s="98"/>
    </row>
    <row r="77" spans="1:45" ht="76.5" customHeight="1" x14ac:dyDescent="0.25">
      <c r="A77" s="16">
        <v>74</v>
      </c>
      <c r="B77" s="73" t="s">
        <v>115</v>
      </c>
      <c r="C77" s="73"/>
      <c r="D77" s="40"/>
      <c r="E77" s="44">
        <v>1</v>
      </c>
      <c r="F77" s="57"/>
      <c r="G77" s="32" t="s">
        <v>251</v>
      </c>
      <c r="H77" s="57"/>
      <c r="I77" s="32"/>
      <c r="J77" s="32" t="s">
        <v>249</v>
      </c>
      <c r="K77" s="45">
        <v>3590000</v>
      </c>
      <c r="L77" s="75">
        <f t="shared" si="6"/>
        <v>3590000</v>
      </c>
      <c r="M77" s="98"/>
      <c r="N77" s="32">
        <v>1</v>
      </c>
      <c r="O77" s="11" t="s">
        <v>150</v>
      </c>
      <c r="P77" s="11" t="s">
        <v>251</v>
      </c>
      <c r="Q77" s="4" t="s">
        <v>191</v>
      </c>
      <c r="R77" s="14" t="s">
        <v>191</v>
      </c>
      <c r="S77" s="11" t="s">
        <v>249</v>
      </c>
      <c r="T77" s="77">
        <v>4245800</v>
      </c>
      <c r="U77" s="78">
        <f>+T77*0.19*N77</f>
        <v>806702</v>
      </c>
      <c r="V77" s="77">
        <f>(+T77*N77)+U77</f>
        <v>5052502</v>
      </c>
      <c r="W77" s="102"/>
      <c r="X77" s="81">
        <v>1</v>
      </c>
      <c r="Y77" s="81">
        <f t="shared" si="7"/>
        <v>0</v>
      </c>
      <c r="Z77" s="11"/>
      <c r="AA77" s="11" t="s">
        <v>355</v>
      </c>
      <c r="AB77" s="4"/>
      <c r="AC77" s="14"/>
      <c r="AD77" s="116" t="s">
        <v>355</v>
      </c>
      <c r="AE77" s="82">
        <v>3376800</v>
      </c>
      <c r="AF77" s="83">
        <v>0</v>
      </c>
      <c r="AG77" s="82">
        <f t="shared" si="8"/>
        <v>3376800</v>
      </c>
      <c r="AH77" s="98"/>
      <c r="AI77" s="92">
        <v>1</v>
      </c>
      <c r="AJ77" s="81">
        <f t="shared" si="9"/>
        <v>0</v>
      </c>
      <c r="AK77" s="11" t="s">
        <v>150</v>
      </c>
      <c r="AL77" s="11" t="s">
        <v>248</v>
      </c>
      <c r="AM77" s="4" t="s">
        <v>336</v>
      </c>
      <c r="AN77" s="14" t="s">
        <v>336</v>
      </c>
      <c r="AO77" s="11" t="s">
        <v>249</v>
      </c>
      <c r="AP77" s="85">
        <v>3290700</v>
      </c>
      <c r="AQ77" s="83">
        <v>0.19</v>
      </c>
      <c r="AR77" s="82">
        <f t="shared" si="10"/>
        <v>3915933</v>
      </c>
      <c r="AS77" s="98"/>
    </row>
    <row r="78" spans="1:45" ht="76.5" customHeight="1" x14ac:dyDescent="0.25">
      <c r="A78" s="16">
        <v>75</v>
      </c>
      <c r="B78" s="73" t="s">
        <v>116</v>
      </c>
      <c r="C78" s="73"/>
      <c r="D78" s="17" t="s">
        <v>117</v>
      </c>
      <c r="E78" s="43">
        <v>1</v>
      </c>
      <c r="F78" s="57" t="s">
        <v>135</v>
      </c>
      <c r="G78" s="25" t="s">
        <v>249</v>
      </c>
      <c r="H78" s="57" t="s">
        <v>306</v>
      </c>
      <c r="I78" s="59">
        <v>45290</v>
      </c>
      <c r="J78" s="25" t="s">
        <v>249</v>
      </c>
      <c r="K78" s="45">
        <v>923300</v>
      </c>
      <c r="L78" s="75">
        <f t="shared" si="6"/>
        <v>923300</v>
      </c>
      <c r="M78" s="98"/>
      <c r="N78" s="25">
        <v>1</v>
      </c>
      <c r="O78" s="11" t="s">
        <v>135</v>
      </c>
      <c r="P78" s="25" t="s">
        <v>249</v>
      </c>
      <c r="Q78" s="33" t="s">
        <v>180</v>
      </c>
      <c r="R78" s="14">
        <v>45211</v>
      </c>
      <c r="S78" s="11" t="s">
        <v>249</v>
      </c>
      <c r="T78" s="79">
        <v>639600</v>
      </c>
      <c r="U78" s="78">
        <v>0</v>
      </c>
      <c r="V78" s="77">
        <f>(+T78*N78)+U78</f>
        <v>639600</v>
      </c>
      <c r="W78" s="102"/>
      <c r="X78" s="81">
        <v>1</v>
      </c>
      <c r="Y78" s="81">
        <f t="shared" si="7"/>
        <v>0</v>
      </c>
      <c r="Z78" s="11" t="s">
        <v>135</v>
      </c>
      <c r="AA78" s="81" t="s">
        <v>249</v>
      </c>
      <c r="AB78" s="33" t="s">
        <v>412</v>
      </c>
      <c r="AC78" s="14">
        <v>45288</v>
      </c>
      <c r="AD78" s="11" t="s">
        <v>249</v>
      </c>
      <c r="AE78" s="82">
        <v>677950</v>
      </c>
      <c r="AF78" s="83">
        <v>0</v>
      </c>
      <c r="AG78" s="82">
        <f t="shared" si="8"/>
        <v>677950</v>
      </c>
      <c r="AH78" s="98"/>
      <c r="AI78" s="87">
        <v>1</v>
      </c>
      <c r="AJ78" s="81">
        <f t="shared" si="9"/>
        <v>0</v>
      </c>
      <c r="AK78" s="11" t="s">
        <v>135</v>
      </c>
      <c r="AL78" s="11" t="s">
        <v>248</v>
      </c>
      <c r="AM78" s="33" t="s">
        <v>412</v>
      </c>
      <c r="AN78" s="14">
        <v>45288</v>
      </c>
      <c r="AO78" s="11" t="s">
        <v>249</v>
      </c>
      <c r="AP78" s="85">
        <v>1176000</v>
      </c>
      <c r="AQ78" s="83">
        <v>0.19</v>
      </c>
      <c r="AR78" s="82">
        <f t="shared" si="10"/>
        <v>1399440</v>
      </c>
      <c r="AS78" s="98"/>
    </row>
    <row r="79" spans="1:45" ht="76.5" customHeight="1" x14ac:dyDescent="0.25">
      <c r="A79" s="16">
        <v>76</v>
      </c>
      <c r="B79" s="73" t="s">
        <v>118</v>
      </c>
      <c r="C79" s="73"/>
      <c r="D79" s="17" t="s">
        <v>98</v>
      </c>
      <c r="E79" s="42">
        <v>1</v>
      </c>
      <c r="F79" s="57" t="s">
        <v>254</v>
      </c>
      <c r="G79" s="25" t="s">
        <v>249</v>
      </c>
      <c r="H79" s="57" t="s">
        <v>307</v>
      </c>
      <c r="I79" s="25" t="s">
        <v>308</v>
      </c>
      <c r="J79" s="25" t="s">
        <v>249</v>
      </c>
      <c r="K79" s="45">
        <v>215000</v>
      </c>
      <c r="L79" s="25">
        <f t="shared" si="6"/>
        <v>215000</v>
      </c>
      <c r="M79" s="98"/>
      <c r="N79" s="25">
        <v>1</v>
      </c>
      <c r="O79" s="11" t="s">
        <v>135</v>
      </c>
      <c r="P79" s="25" t="s">
        <v>249</v>
      </c>
      <c r="Q79" s="18" t="s">
        <v>181</v>
      </c>
      <c r="R79" s="15">
        <v>45808</v>
      </c>
      <c r="S79" s="11" t="s">
        <v>249</v>
      </c>
      <c r="T79" s="77">
        <v>516700</v>
      </c>
      <c r="U79" s="78">
        <f>+T79*0.19*N79</f>
        <v>98173</v>
      </c>
      <c r="V79" s="77">
        <f>(+T79*N79)+U79</f>
        <v>614873</v>
      </c>
      <c r="W79" s="102"/>
      <c r="X79" s="81">
        <v>1</v>
      </c>
      <c r="Y79" s="81">
        <f t="shared" si="7"/>
        <v>0</v>
      </c>
      <c r="Z79" s="11" t="s">
        <v>135</v>
      </c>
      <c r="AA79" s="81" t="s">
        <v>249</v>
      </c>
      <c r="AB79" s="18" t="s">
        <v>413</v>
      </c>
      <c r="AC79" s="15">
        <v>45808</v>
      </c>
      <c r="AD79" s="11" t="s">
        <v>249</v>
      </c>
      <c r="AE79" s="82">
        <v>626773</v>
      </c>
      <c r="AF79" s="83">
        <v>0.19</v>
      </c>
      <c r="AG79" s="82">
        <f t="shared" si="8"/>
        <v>626773</v>
      </c>
      <c r="AH79" s="98"/>
      <c r="AI79" s="86">
        <v>1</v>
      </c>
      <c r="AJ79" s="81">
        <f t="shared" si="9"/>
        <v>0</v>
      </c>
      <c r="AK79" s="11" t="s">
        <v>135</v>
      </c>
      <c r="AL79" s="11" t="s">
        <v>249</v>
      </c>
      <c r="AM79" s="18" t="s">
        <v>413</v>
      </c>
      <c r="AN79" s="15">
        <v>45808</v>
      </c>
      <c r="AO79" s="11" t="s">
        <v>249</v>
      </c>
      <c r="AP79" s="85">
        <v>611300</v>
      </c>
      <c r="AQ79" s="83">
        <v>0.19</v>
      </c>
      <c r="AR79" s="82">
        <f t="shared" si="10"/>
        <v>727447</v>
      </c>
      <c r="AS79" s="98"/>
    </row>
    <row r="80" spans="1:45" ht="36.75" customHeight="1" x14ac:dyDescent="0.25">
      <c r="A80" s="16">
        <v>77</v>
      </c>
      <c r="B80" s="73" t="s">
        <v>197</v>
      </c>
      <c r="C80" s="73"/>
      <c r="D80" s="17" t="s">
        <v>119</v>
      </c>
      <c r="E80" s="42">
        <v>91</v>
      </c>
      <c r="F80" s="57" t="s">
        <v>147</v>
      </c>
      <c r="G80" s="25" t="s">
        <v>249</v>
      </c>
      <c r="H80" s="57" t="s">
        <v>309</v>
      </c>
      <c r="I80" s="25" t="s">
        <v>310</v>
      </c>
      <c r="J80" s="25" t="s">
        <v>249</v>
      </c>
      <c r="K80" s="45">
        <v>427000</v>
      </c>
      <c r="L80" s="25">
        <f t="shared" si="6"/>
        <v>38857000</v>
      </c>
      <c r="M80" s="98"/>
      <c r="N80" s="25">
        <v>91</v>
      </c>
      <c r="O80" s="11" t="s">
        <v>147</v>
      </c>
      <c r="P80" s="25" t="s">
        <v>249</v>
      </c>
      <c r="Q80" s="15" t="s">
        <v>223</v>
      </c>
      <c r="R80" s="15">
        <v>46296</v>
      </c>
      <c r="S80" s="11" t="s">
        <v>249</v>
      </c>
      <c r="T80" s="77">
        <v>515300</v>
      </c>
      <c r="U80" s="78">
        <f>+T80*0.19*N80</f>
        <v>8909537</v>
      </c>
      <c r="V80" s="77">
        <f>(+T80*N80)+U80</f>
        <v>55801837</v>
      </c>
      <c r="W80" s="102"/>
      <c r="X80" s="81">
        <v>91</v>
      </c>
      <c r="Y80" s="81">
        <f t="shared" si="7"/>
        <v>0</v>
      </c>
      <c r="Z80" s="11" t="s">
        <v>414</v>
      </c>
      <c r="AA80" s="11" t="s">
        <v>355</v>
      </c>
      <c r="AB80" s="15"/>
      <c r="AC80" s="15"/>
      <c r="AD80" s="11" t="s">
        <v>249</v>
      </c>
      <c r="AE80" s="82">
        <v>829608.5</v>
      </c>
      <c r="AF80" s="83">
        <v>0.19</v>
      </c>
      <c r="AG80" s="82">
        <f t="shared" si="8"/>
        <v>75494373.5</v>
      </c>
      <c r="AH80" s="98"/>
      <c r="AI80" s="86">
        <v>91</v>
      </c>
      <c r="AJ80" s="81">
        <f t="shared" si="9"/>
        <v>0</v>
      </c>
      <c r="AK80" s="11" t="s">
        <v>414</v>
      </c>
      <c r="AL80" s="11" t="s">
        <v>248</v>
      </c>
      <c r="AM80" s="15" t="s">
        <v>415</v>
      </c>
      <c r="AN80" s="15" t="s">
        <v>416</v>
      </c>
      <c r="AO80" s="11" t="s">
        <v>249</v>
      </c>
      <c r="AP80" s="85">
        <v>660600</v>
      </c>
      <c r="AQ80" s="83">
        <v>0.19</v>
      </c>
      <c r="AR80" s="82">
        <f t="shared" si="10"/>
        <v>71536374</v>
      </c>
      <c r="AS80" s="98"/>
    </row>
    <row r="81" spans="1:45" ht="92.25" customHeight="1" x14ac:dyDescent="0.25">
      <c r="A81" s="16">
        <v>78</v>
      </c>
      <c r="B81" s="73" t="s">
        <v>120</v>
      </c>
      <c r="C81" s="73"/>
      <c r="D81" s="20" t="s">
        <v>121</v>
      </c>
      <c r="E81" s="43">
        <v>30</v>
      </c>
      <c r="F81" s="57" t="s">
        <v>135</v>
      </c>
      <c r="G81" s="25" t="s">
        <v>249</v>
      </c>
      <c r="H81" s="57" t="s">
        <v>311</v>
      </c>
      <c r="I81" s="51">
        <v>46477</v>
      </c>
      <c r="J81" s="49" t="s">
        <v>324</v>
      </c>
      <c r="K81" s="45">
        <v>340900</v>
      </c>
      <c r="L81" s="25">
        <f t="shared" si="6"/>
        <v>10227000</v>
      </c>
      <c r="M81" s="98"/>
      <c r="N81" s="25">
        <v>30</v>
      </c>
      <c r="O81" s="11" t="s">
        <v>135</v>
      </c>
      <c r="P81" s="25" t="s">
        <v>249</v>
      </c>
      <c r="Q81" s="18" t="s">
        <v>182</v>
      </c>
      <c r="R81" s="15" t="s">
        <v>183</v>
      </c>
      <c r="S81" s="11" t="s">
        <v>249</v>
      </c>
      <c r="T81" s="77">
        <v>342600</v>
      </c>
      <c r="U81" s="78">
        <f>+T81*0.19*N81</f>
        <v>1952820</v>
      </c>
      <c r="V81" s="77">
        <f>(+T81*N81)+U81</f>
        <v>12230820</v>
      </c>
      <c r="W81" s="102"/>
      <c r="X81" s="81">
        <v>30</v>
      </c>
      <c r="Y81" s="81">
        <f t="shared" si="7"/>
        <v>0</v>
      </c>
      <c r="Z81" s="11" t="s">
        <v>135</v>
      </c>
      <c r="AA81" s="81" t="s">
        <v>249</v>
      </c>
      <c r="AB81" s="18" t="s">
        <v>417</v>
      </c>
      <c r="AC81" s="15">
        <v>46081</v>
      </c>
      <c r="AD81" s="11" t="s">
        <v>249</v>
      </c>
      <c r="AE81" s="82">
        <v>445179</v>
      </c>
      <c r="AF81" s="83">
        <v>0.19</v>
      </c>
      <c r="AG81" s="82">
        <f t="shared" si="8"/>
        <v>13355370</v>
      </c>
      <c r="AH81" s="98"/>
      <c r="AI81" s="87">
        <v>30</v>
      </c>
      <c r="AJ81" s="81">
        <f t="shared" si="9"/>
        <v>0</v>
      </c>
      <c r="AK81" s="11" t="s">
        <v>135</v>
      </c>
      <c r="AL81" s="11" t="s">
        <v>248</v>
      </c>
      <c r="AM81" s="18" t="s">
        <v>418</v>
      </c>
      <c r="AN81" s="15">
        <v>46477</v>
      </c>
      <c r="AO81" s="11" t="s">
        <v>249</v>
      </c>
      <c r="AP81" s="85">
        <v>443000</v>
      </c>
      <c r="AQ81" s="83">
        <v>0.19</v>
      </c>
      <c r="AR81" s="82">
        <f t="shared" si="10"/>
        <v>15815100</v>
      </c>
      <c r="AS81" s="98"/>
    </row>
    <row r="82" spans="1:45" ht="73.5" customHeight="1" x14ac:dyDescent="0.25">
      <c r="A82" s="16">
        <v>79</v>
      </c>
      <c r="B82" s="73" t="s">
        <v>122</v>
      </c>
      <c r="C82" s="73"/>
      <c r="D82" s="17" t="s">
        <v>123</v>
      </c>
      <c r="E82" s="42">
        <v>1</v>
      </c>
      <c r="F82" s="57" t="s">
        <v>312</v>
      </c>
      <c r="G82" s="71" t="s">
        <v>327</v>
      </c>
      <c r="H82" s="57"/>
      <c r="I82" s="25"/>
      <c r="J82" s="25" t="s">
        <v>249</v>
      </c>
      <c r="K82" s="45">
        <v>1605000</v>
      </c>
      <c r="L82" s="25">
        <f t="shared" si="6"/>
        <v>1605000</v>
      </c>
      <c r="M82" s="98"/>
      <c r="N82" s="25">
        <v>1</v>
      </c>
      <c r="O82" s="11" t="s">
        <v>149</v>
      </c>
      <c r="P82" s="25" t="s">
        <v>249</v>
      </c>
      <c r="Q82" s="18" t="s">
        <v>224</v>
      </c>
      <c r="R82" s="15">
        <v>46600</v>
      </c>
      <c r="S82" s="11" t="s">
        <v>249</v>
      </c>
      <c r="T82" s="77">
        <v>1729400</v>
      </c>
      <c r="U82" s="78">
        <f>+T82*0.19*N82</f>
        <v>328586</v>
      </c>
      <c r="V82" s="77">
        <f>(+T82*N82)+U82</f>
        <v>2057986</v>
      </c>
      <c r="W82" s="102"/>
      <c r="X82" s="81">
        <v>1</v>
      </c>
      <c r="Y82" s="81">
        <f t="shared" si="7"/>
        <v>0</v>
      </c>
      <c r="Z82" s="11" t="s">
        <v>352</v>
      </c>
      <c r="AA82" s="11" t="s">
        <v>355</v>
      </c>
      <c r="AB82" s="18"/>
      <c r="AC82" s="15"/>
      <c r="AD82" s="116" t="s">
        <v>419</v>
      </c>
      <c r="AE82" s="82">
        <v>1523914</v>
      </c>
      <c r="AF82" s="83">
        <v>0.19</v>
      </c>
      <c r="AG82" s="82">
        <f t="shared" si="8"/>
        <v>1523914</v>
      </c>
      <c r="AH82" s="98"/>
      <c r="AI82" s="86">
        <v>1</v>
      </c>
      <c r="AJ82" s="81">
        <f t="shared" si="9"/>
        <v>0</v>
      </c>
      <c r="AK82" s="11" t="s">
        <v>352</v>
      </c>
      <c r="AL82" s="11" t="s">
        <v>248</v>
      </c>
      <c r="AM82" s="18" t="s">
        <v>418</v>
      </c>
      <c r="AN82" s="15">
        <v>46477</v>
      </c>
      <c r="AO82" s="11" t="s">
        <v>249</v>
      </c>
      <c r="AP82" s="85">
        <v>1486500</v>
      </c>
      <c r="AQ82" s="83">
        <v>0.19</v>
      </c>
      <c r="AR82" s="82">
        <f t="shared" si="10"/>
        <v>1768935</v>
      </c>
      <c r="AS82" s="98"/>
    </row>
    <row r="83" spans="1:45" ht="68.25" customHeight="1" x14ac:dyDescent="0.25">
      <c r="A83" s="16">
        <v>80</v>
      </c>
      <c r="B83" s="73" t="s">
        <v>124</v>
      </c>
      <c r="C83" s="73"/>
      <c r="D83" s="17" t="s">
        <v>125</v>
      </c>
      <c r="E83" s="42">
        <v>8</v>
      </c>
      <c r="F83" s="57" t="s">
        <v>314</v>
      </c>
      <c r="G83" s="25" t="s">
        <v>249</v>
      </c>
      <c r="H83" s="57"/>
      <c r="I83" s="51">
        <v>45473</v>
      </c>
      <c r="J83" s="25" t="s">
        <v>249</v>
      </c>
      <c r="K83" s="45">
        <v>214625</v>
      </c>
      <c r="L83" s="25">
        <f t="shared" si="6"/>
        <v>1717000</v>
      </c>
      <c r="M83" s="98"/>
      <c r="N83" s="25">
        <v>8</v>
      </c>
      <c r="O83" s="11" t="s">
        <v>135</v>
      </c>
      <c r="P83" s="25" t="s">
        <v>249</v>
      </c>
      <c r="Q83" s="4" t="s">
        <v>212</v>
      </c>
      <c r="R83" s="14">
        <v>45322</v>
      </c>
      <c r="S83" s="11" t="s">
        <v>249</v>
      </c>
      <c r="T83" s="77">
        <v>409500</v>
      </c>
      <c r="U83" s="78">
        <f>+T83*0.19*N83</f>
        <v>622440</v>
      </c>
      <c r="V83" s="77">
        <f>(+T83*N83)+U83</f>
        <v>3898440</v>
      </c>
      <c r="W83" s="102"/>
      <c r="X83" s="81">
        <v>8</v>
      </c>
      <c r="Y83" s="81">
        <f t="shared" si="7"/>
        <v>0</v>
      </c>
      <c r="Z83" s="11" t="s">
        <v>314</v>
      </c>
      <c r="AA83" s="81" t="s">
        <v>249</v>
      </c>
      <c r="AB83" s="4" t="s">
        <v>313</v>
      </c>
      <c r="AC83" s="14">
        <v>45473</v>
      </c>
      <c r="AD83" s="11" t="s">
        <v>249</v>
      </c>
      <c r="AE83" s="82">
        <v>540974</v>
      </c>
      <c r="AF83" s="83">
        <v>0.19</v>
      </c>
      <c r="AG83" s="82">
        <f t="shared" si="8"/>
        <v>4327792</v>
      </c>
      <c r="AH83" s="98"/>
      <c r="AI83" s="86">
        <v>8</v>
      </c>
      <c r="AJ83" s="81">
        <f t="shared" si="9"/>
        <v>0</v>
      </c>
      <c r="AK83" s="11" t="s">
        <v>314</v>
      </c>
      <c r="AL83" s="11" t="s">
        <v>248</v>
      </c>
      <c r="AM83" s="4" t="s">
        <v>420</v>
      </c>
      <c r="AN83" s="14">
        <v>45565</v>
      </c>
      <c r="AO83" s="11" t="s">
        <v>249</v>
      </c>
      <c r="AP83" s="85">
        <v>470700</v>
      </c>
      <c r="AQ83" s="83">
        <v>0.19</v>
      </c>
      <c r="AR83" s="82">
        <f t="shared" si="10"/>
        <v>4481064</v>
      </c>
      <c r="AS83" s="98"/>
    </row>
    <row r="84" spans="1:45" ht="41.25" customHeight="1" x14ac:dyDescent="0.25">
      <c r="A84" s="16">
        <v>81</v>
      </c>
      <c r="B84" s="73" t="s">
        <v>126</v>
      </c>
      <c r="C84" s="73"/>
      <c r="D84" s="23" t="s">
        <v>127</v>
      </c>
      <c r="E84" s="43">
        <v>14</v>
      </c>
      <c r="F84" s="57" t="s">
        <v>314</v>
      </c>
      <c r="G84" s="25" t="s">
        <v>249</v>
      </c>
      <c r="H84" s="57" t="s">
        <v>313</v>
      </c>
      <c r="I84" s="51">
        <v>45747</v>
      </c>
      <c r="J84" s="25" t="s">
        <v>249</v>
      </c>
      <c r="K84" s="45">
        <v>440300</v>
      </c>
      <c r="L84" s="25">
        <f t="shared" si="6"/>
        <v>6164200</v>
      </c>
      <c r="M84" s="98"/>
      <c r="N84" s="25">
        <v>14</v>
      </c>
      <c r="O84" s="11" t="s">
        <v>135</v>
      </c>
      <c r="P84" s="25" t="s">
        <v>249</v>
      </c>
      <c r="Q84" s="4" t="s">
        <v>211</v>
      </c>
      <c r="R84" s="14">
        <v>45535</v>
      </c>
      <c r="S84" s="11" t="s">
        <v>249</v>
      </c>
      <c r="T84" s="77">
        <v>433000</v>
      </c>
      <c r="U84" s="78">
        <f>+T84*0.19*N84</f>
        <v>1151780</v>
      </c>
      <c r="V84" s="77">
        <f>(+T84*N84)+U84</f>
        <v>7213780</v>
      </c>
      <c r="W84" s="102"/>
      <c r="X84" s="81">
        <v>14</v>
      </c>
      <c r="Y84" s="81">
        <f t="shared" si="7"/>
        <v>0</v>
      </c>
      <c r="Z84" s="11" t="s">
        <v>314</v>
      </c>
      <c r="AA84" s="81" t="s">
        <v>249</v>
      </c>
      <c r="AB84" s="4" t="s">
        <v>211</v>
      </c>
      <c r="AC84" s="14">
        <v>45535</v>
      </c>
      <c r="AD84" s="11" t="s">
        <v>249</v>
      </c>
      <c r="AE84" s="82">
        <v>586551</v>
      </c>
      <c r="AF84" s="83">
        <v>0.19</v>
      </c>
      <c r="AG84" s="82">
        <f t="shared" si="8"/>
        <v>8211714</v>
      </c>
      <c r="AH84" s="98"/>
      <c r="AI84" s="87">
        <v>14</v>
      </c>
      <c r="AJ84" s="81">
        <f t="shared" si="9"/>
        <v>0</v>
      </c>
      <c r="AK84" s="11" t="s">
        <v>314</v>
      </c>
      <c r="AL84" s="11" t="s">
        <v>248</v>
      </c>
      <c r="AM84" s="18" t="s">
        <v>211</v>
      </c>
      <c r="AN84" s="14">
        <v>45535</v>
      </c>
      <c r="AO84" s="11" t="s">
        <v>249</v>
      </c>
      <c r="AP84" s="85">
        <v>572100</v>
      </c>
      <c r="AQ84" s="83">
        <v>0.19</v>
      </c>
      <c r="AR84" s="82">
        <f t="shared" si="10"/>
        <v>9531186</v>
      </c>
      <c r="AS84" s="98"/>
    </row>
    <row r="85" spans="1:45" ht="83.25" customHeight="1" x14ac:dyDescent="0.25">
      <c r="A85" s="16">
        <v>82</v>
      </c>
      <c r="B85" s="73" t="s">
        <v>128</v>
      </c>
      <c r="C85" s="73"/>
      <c r="D85" s="17" t="s">
        <v>129</v>
      </c>
      <c r="E85" s="43">
        <v>6</v>
      </c>
      <c r="F85" s="57" t="s">
        <v>312</v>
      </c>
      <c r="G85" s="71" t="s">
        <v>317</v>
      </c>
      <c r="H85" s="70"/>
      <c r="I85" s="25"/>
      <c r="J85" s="25" t="s">
        <v>249</v>
      </c>
      <c r="K85" s="45">
        <v>166000</v>
      </c>
      <c r="L85" s="25">
        <f t="shared" si="6"/>
        <v>996000</v>
      </c>
      <c r="M85" s="98"/>
      <c r="N85" s="25">
        <v>6</v>
      </c>
      <c r="O85" s="11" t="s">
        <v>149</v>
      </c>
      <c r="P85" s="25" t="s">
        <v>249</v>
      </c>
      <c r="Q85" s="18" t="s">
        <v>225</v>
      </c>
      <c r="R85" s="15" t="s">
        <v>233</v>
      </c>
      <c r="S85" s="11" t="s">
        <v>249</v>
      </c>
      <c r="T85" s="77">
        <v>174500</v>
      </c>
      <c r="U85" s="78">
        <f>+T85*0.19*N85</f>
        <v>198930</v>
      </c>
      <c r="V85" s="77">
        <f>(+T85*N85)+U85</f>
        <v>1245930</v>
      </c>
      <c r="W85" s="102"/>
      <c r="X85" s="81">
        <v>6</v>
      </c>
      <c r="Y85" s="81">
        <f t="shared" si="7"/>
        <v>0</v>
      </c>
      <c r="Z85" s="11" t="s">
        <v>421</v>
      </c>
      <c r="AA85" s="81"/>
      <c r="AB85" s="18"/>
      <c r="AC85" s="15"/>
      <c r="AD85" s="116" t="s">
        <v>422</v>
      </c>
      <c r="AE85" s="82">
        <v>333557</v>
      </c>
      <c r="AF85" s="83">
        <v>0.19</v>
      </c>
      <c r="AG85" s="82">
        <f t="shared" si="8"/>
        <v>2001342</v>
      </c>
      <c r="AH85" s="98"/>
      <c r="AI85" s="87">
        <v>6</v>
      </c>
      <c r="AJ85" s="81">
        <f t="shared" si="9"/>
        <v>0</v>
      </c>
      <c r="AK85" s="11" t="s">
        <v>421</v>
      </c>
      <c r="AL85" s="11" t="s">
        <v>248</v>
      </c>
      <c r="AM85" s="18" t="s">
        <v>225</v>
      </c>
      <c r="AN85" s="15" t="s">
        <v>423</v>
      </c>
      <c r="AO85" s="11" t="s">
        <v>249</v>
      </c>
      <c r="AP85" s="85">
        <v>179800</v>
      </c>
      <c r="AQ85" s="83">
        <v>0.19</v>
      </c>
      <c r="AR85" s="82">
        <f t="shared" si="10"/>
        <v>1283772</v>
      </c>
      <c r="AS85" s="98"/>
    </row>
    <row r="86" spans="1:45" ht="39" customHeight="1" x14ac:dyDescent="0.25">
      <c r="A86" s="16">
        <v>83</v>
      </c>
      <c r="B86" s="73" t="s">
        <v>130</v>
      </c>
      <c r="C86" s="73"/>
      <c r="D86" s="17" t="s">
        <v>131</v>
      </c>
      <c r="E86" s="43">
        <v>1</v>
      </c>
      <c r="F86" s="57" t="s">
        <v>135</v>
      </c>
      <c r="G86" s="25" t="s">
        <v>249</v>
      </c>
      <c r="H86" s="57" t="s">
        <v>315</v>
      </c>
      <c r="I86" s="51">
        <v>45535</v>
      </c>
      <c r="J86" s="25" t="s">
        <v>249</v>
      </c>
      <c r="K86" s="45">
        <v>126500</v>
      </c>
      <c r="L86" s="25">
        <f t="shared" si="6"/>
        <v>126500</v>
      </c>
      <c r="M86" s="98"/>
      <c r="N86" s="25">
        <v>1</v>
      </c>
      <c r="O86" s="11" t="s">
        <v>135</v>
      </c>
      <c r="P86" s="25" t="s">
        <v>249</v>
      </c>
      <c r="Q86" s="4" t="s">
        <v>184</v>
      </c>
      <c r="R86" s="14">
        <v>45535</v>
      </c>
      <c r="S86" s="11" t="s">
        <v>249</v>
      </c>
      <c r="T86" s="77">
        <v>130300</v>
      </c>
      <c r="U86" s="78">
        <f>+T86*0.19*N86</f>
        <v>24757</v>
      </c>
      <c r="V86" s="77">
        <f>(+T86*N86)+U86</f>
        <v>155057</v>
      </c>
      <c r="W86" s="102"/>
      <c r="X86" s="81">
        <v>1</v>
      </c>
      <c r="Y86" s="81">
        <f t="shared" si="7"/>
        <v>0</v>
      </c>
      <c r="Z86" s="11" t="s">
        <v>135</v>
      </c>
      <c r="AA86" s="81" t="s">
        <v>249</v>
      </c>
      <c r="AB86" s="4" t="s">
        <v>184</v>
      </c>
      <c r="AC86" s="14">
        <v>45535</v>
      </c>
      <c r="AD86" s="11" t="s">
        <v>249</v>
      </c>
      <c r="AE86" s="82">
        <v>168504</v>
      </c>
      <c r="AF86" s="83">
        <v>0.19</v>
      </c>
      <c r="AG86" s="82">
        <f t="shared" si="8"/>
        <v>168504</v>
      </c>
      <c r="AH86" s="98"/>
      <c r="AI86" s="87">
        <v>1</v>
      </c>
      <c r="AJ86" s="81">
        <f t="shared" si="9"/>
        <v>0</v>
      </c>
      <c r="AK86" s="11" t="s">
        <v>135</v>
      </c>
      <c r="AL86" s="11" t="s">
        <v>249</v>
      </c>
      <c r="AM86" s="4" t="s">
        <v>184</v>
      </c>
      <c r="AN86" s="14">
        <v>45535</v>
      </c>
      <c r="AO86" s="11" t="s">
        <v>249</v>
      </c>
      <c r="AP86" s="85">
        <v>164300</v>
      </c>
      <c r="AQ86" s="83">
        <v>0.19</v>
      </c>
      <c r="AR86" s="82">
        <f t="shared" si="10"/>
        <v>195517</v>
      </c>
      <c r="AS86" s="98"/>
    </row>
    <row r="87" spans="1:45" ht="39" customHeight="1" x14ac:dyDescent="0.25">
      <c r="A87" s="16">
        <v>84</v>
      </c>
      <c r="B87" s="73" t="s">
        <v>132</v>
      </c>
      <c r="C87" s="73"/>
      <c r="D87" s="17" t="s">
        <v>133</v>
      </c>
      <c r="E87" s="43">
        <v>1</v>
      </c>
      <c r="F87" s="58" t="s">
        <v>135</v>
      </c>
      <c r="G87" s="26" t="s">
        <v>249</v>
      </c>
      <c r="H87" s="57" t="s">
        <v>316</v>
      </c>
      <c r="I87" s="68">
        <v>46599</v>
      </c>
      <c r="J87" s="26" t="s">
        <v>249</v>
      </c>
      <c r="K87" s="45">
        <v>713500</v>
      </c>
      <c r="L87" s="25">
        <f t="shared" si="6"/>
        <v>713500</v>
      </c>
      <c r="M87" s="99"/>
      <c r="N87" s="26">
        <v>1</v>
      </c>
      <c r="O87" s="11" t="s">
        <v>135</v>
      </c>
      <c r="P87" s="25" t="s">
        <v>249</v>
      </c>
      <c r="Q87" s="4" t="s">
        <v>185</v>
      </c>
      <c r="R87" s="14">
        <v>45382</v>
      </c>
      <c r="S87" s="11" t="s">
        <v>249</v>
      </c>
      <c r="T87" s="77">
        <v>748500</v>
      </c>
      <c r="U87" s="78">
        <f>+T87*0.19*N87</f>
        <v>142215</v>
      </c>
      <c r="V87" s="77">
        <f>(+T87*N87)+U87</f>
        <v>890715</v>
      </c>
      <c r="W87" s="103"/>
      <c r="X87" s="90">
        <v>1</v>
      </c>
      <c r="Y87" s="81">
        <f t="shared" si="7"/>
        <v>0</v>
      </c>
      <c r="Z87" s="11" t="s">
        <v>135</v>
      </c>
      <c r="AA87" s="81" t="s">
        <v>249</v>
      </c>
      <c r="AB87" s="4" t="s">
        <v>185</v>
      </c>
      <c r="AC87" s="14">
        <v>45382</v>
      </c>
      <c r="AD87" s="11" t="s">
        <v>249</v>
      </c>
      <c r="AE87" s="82">
        <v>950512.5</v>
      </c>
      <c r="AF87" s="83">
        <v>0.19</v>
      </c>
      <c r="AG87" s="82">
        <f t="shared" si="8"/>
        <v>950512.5</v>
      </c>
      <c r="AH87" s="99"/>
      <c r="AI87" s="91">
        <v>1</v>
      </c>
      <c r="AJ87" s="81">
        <f t="shared" si="9"/>
        <v>0</v>
      </c>
      <c r="AK87" s="11" t="s">
        <v>135</v>
      </c>
      <c r="AL87" s="11" t="s">
        <v>248</v>
      </c>
      <c r="AM87" s="4" t="s">
        <v>316</v>
      </c>
      <c r="AN87" s="14">
        <v>46599</v>
      </c>
      <c r="AO87" s="11" t="s">
        <v>249</v>
      </c>
      <c r="AP87" s="85">
        <v>927200</v>
      </c>
      <c r="AQ87" s="83">
        <v>0.19</v>
      </c>
      <c r="AR87" s="82">
        <f t="shared" si="10"/>
        <v>1103368</v>
      </c>
      <c r="AS87" s="99"/>
    </row>
    <row r="88" spans="1:45" x14ac:dyDescent="0.25">
      <c r="H88" s="58"/>
      <c r="L88" s="6">
        <f>SUM(L4:L87)</f>
        <v>221202000</v>
      </c>
      <c r="N88" s="6">
        <f>SUM(N4:N87)</f>
        <v>610</v>
      </c>
      <c r="T88" s="47"/>
      <c r="U88" s="47"/>
      <c r="V88" s="79">
        <f>SUM(V4:V87)</f>
        <v>276949400</v>
      </c>
      <c r="W88" s="100">
        <f>+V88-AR88</f>
        <v>-66848740</v>
      </c>
      <c r="X88" s="6">
        <f>SUM(X4:X87)</f>
        <v>610</v>
      </c>
      <c r="Y88" s="6"/>
      <c r="Z88" s="6"/>
      <c r="AA88" s="6"/>
      <c r="AB88" s="6"/>
      <c r="AC88" s="28"/>
      <c r="AD88" s="6"/>
      <c r="AE88" s="6"/>
      <c r="AF88" s="6"/>
      <c r="AG88" s="93">
        <f>SUM(AG4:AG87)</f>
        <v>328443253.5</v>
      </c>
      <c r="AH88" s="93"/>
      <c r="AI88" s="94">
        <f>SUM(AI4:AI87)</f>
        <v>610</v>
      </c>
      <c r="AJ88" s="6"/>
      <c r="AK88" s="6"/>
      <c r="AL88" s="6"/>
      <c r="AM88" s="6"/>
      <c r="AN88" s="28"/>
      <c r="AO88" s="6"/>
      <c r="AP88" s="95"/>
      <c r="AQ88" s="6"/>
      <c r="AR88" s="96">
        <f>SUM(AR4:AR87)</f>
        <v>343798140</v>
      </c>
    </row>
    <row r="89" spans="1:45" x14ac:dyDescent="0.25">
      <c r="L89" s="46">
        <f>(L88-L6-L27-L28-L29-L30-L32-L78-L77)*0.19</f>
        <v>40841792</v>
      </c>
      <c r="M89" s="48"/>
      <c r="V89" s="77"/>
      <c r="W89" s="78"/>
    </row>
    <row r="90" spans="1:45" x14ac:dyDescent="0.25">
      <c r="L90" s="47">
        <f>SUM(L88:L89)</f>
        <v>262043792</v>
      </c>
      <c r="M90" s="47"/>
      <c r="V90" s="77"/>
      <c r="W90" s="78"/>
    </row>
    <row r="91" spans="1:45" x14ac:dyDescent="0.25">
      <c r="A91" s="36"/>
      <c r="B91" s="37"/>
      <c r="C91" s="38"/>
      <c r="V91" s="77"/>
      <c r="W91" s="78"/>
    </row>
    <row r="92" spans="1:45" x14ac:dyDescent="0.25">
      <c r="A92" s="35"/>
    </row>
    <row r="93" spans="1:45" x14ac:dyDescent="0.25">
      <c r="A93" s="35"/>
    </row>
    <row r="94" spans="1:45" x14ac:dyDescent="0.25">
      <c r="A94" s="39"/>
    </row>
    <row r="95" spans="1:45" x14ac:dyDescent="0.25">
      <c r="A95" s="35"/>
    </row>
  </sheetData>
  <mergeCells count="95">
    <mergeCell ref="A2:A3"/>
    <mergeCell ref="A1:AS1"/>
    <mergeCell ref="X2:AG2"/>
    <mergeCell ref="AI2:AR2"/>
    <mergeCell ref="M4:M87"/>
    <mergeCell ref="AH4:AH87"/>
    <mergeCell ref="AS4:AS87"/>
    <mergeCell ref="W4:W87"/>
    <mergeCell ref="N2:W2"/>
    <mergeCell ref="B79:C79"/>
    <mergeCell ref="B80:C80"/>
    <mergeCell ref="B81:C81"/>
    <mergeCell ref="B76:C76"/>
    <mergeCell ref="B85:C85"/>
    <mergeCell ref="B77:C77"/>
    <mergeCell ref="B78:C78"/>
    <mergeCell ref="B86:C86"/>
    <mergeCell ref="B87:C87"/>
    <mergeCell ref="B82:C82"/>
    <mergeCell ref="B83:C83"/>
    <mergeCell ref="B84:C84"/>
    <mergeCell ref="B73:C73"/>
    <mergeCell ref="B74:C74"/>
    <mergeCell ref="B75:C75"/>
    <mergeCell ref="B70:C70"/>
    <mergeCell ref="B71:C71"/>
    <mergeCell ref="B72:C72"/>
    <mergeCell ref="B67:C67"/>
    <mergeCell ref="B68:C68"/>
    <mergeCell ref="B69:C69"/>
    <mergeCell ref="B64:C64"/>
    <mergeCell ref="B65:C65"/>
    <mergeCell ref="B66:C66"/>
    <mergeCell ref="B61:C61"/>
    <mergeCell ref="B62:C62"/>
    <mergeCell ref="B63:C63"/>
    <mergeCell ref="B58:C58"/>
    <mergeCell ref="B59:C59"/>
    <mergeCell ref="B60:C60"/>
    <mergeCell ref="B55:C55"/>
    <mergeCell ref="B56:C56"/>
    <mergeCell ref="B57:C57"/>
    <mergeCell ref="B52:C52"/>
    <mergeCell ref="B53:C53"/>
    <mergeCell ref="B54:C54"/>
    <mergeCell ref="B49:C49"/>
    <mergeCell ref="B50:C50"/>
    <mergeCell ref="B51:C51"/>
    <mergeCell ref="B46:C46"/>
    <mergeCell ref="B47:C47"/>
    <mergeCell ref="B48:C48"/>
    <mergeCell ref="B43:C43"/>
    <mergeCell ref="B44:C44"/>
    <mergeCell ref="B45:C45"/>
    <mergeCell ref="B40:C40"/>
    <mergeCell ref="B41:C41"/>
    <mergeCell ref="B42:C42"/>
    <mergeCell ref="B37:C37"/>
    <mergeCell ref="B38:C38"/>
    <mergeCell ref="B39:C39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B16:C16"/>
    <mergeCell ref="B17:C17"/>
    <mergeCell ref="B18:C18"/>
    <mergeCell ref="B14:C14"/>
    <mergeCell ref="B15:C15"/>
    <mergeCell ref="B10:C10"/>
    <mergeCell ref="B11:C11"/>
    <mergeCell ref="B12:C12"/>
    <mergeCell ref="B9:C9"/>
    <mergeCell ref="B4:C4"/>
    <mergeCell ref="B5:C5"/>
    <mergeCell ref="B6:C6"/>
    <mergeCell ref="B13:C13"/>
    <mergeCell ref="B7:C7"/>
    <mergeCell ref="B8:C8"/>
    <mergeCell ref="E2:M2"/>
    <mergeCell ref="B2:C3"/>
  </mergeCells>
  <conditionalFormatting sqref="AA36:AA1048576 AA2:AA34">
    <cfRule type="containsText" dxfId="5" priority="6" operator="containsText" text="NO CUMPLE">
      <formula>NOT(ISERROR(SEARCH("NO CUMPLE",AA2)))</formula>
    </cfRule>
  </conditionalFormatting>
  <conditionalFormatting sqref="AL8">
    <cfRule type="containsText" dxfId="4" priority="5" operator="containsText" text="NO CUMPLE">
      <formula>NOT(ISERROR(SEARCH("NO CUMPLE",AL8)))</formula>
    </cfRule>
  </conditionalFormatting>
  <conditionalFormatting sqref="AL16:AL17">
    <cfRule type="containsText" dxfId="3" priority="4" operator="containsText" text="NO CUMPLE">
      <formula>NOT(ISERROR(SEARCH("NO CUMPLE",AL16)))</formula>
    </cfRule>
  </conditionalFormatting>
  <conditionalFormatting sqref="AL23">
    <cfRule type="containsText" dxfId="2" priority="3" operator="containsText" text="NO CUMPLE">
      <formula>NOT(ISERROR(SEARCH("NO CUMPLE",AL23)))</formula>
    </cfRule>
  </conditionalFormatting>
  <conditionalFormatting sqref="AM23">
    <cfRule type="containsText" dxfId="1" priority="2" operator="containsText" text="NO CUMPLE">
      <formula>NOT(ISERROR(SEARCH("NO CUMPLE",AM23)))</formula>
    </cfRule>
  </conditionalFormatting>
  <conditionalFormatting sqref="AN23">
    <cfRule type="containsText" dxfId="0" priority="1" operator="containsText" text="NO CUMPLE">
      <formula>NOT(ISERROR(SEARCH("NO CUMPLE",AN23)))</formula>
    </cfRule>
  </conditionalFormatting>
  <pageMargins left="0.7" right="0.7" top="0.75" bottom="0.75" header="0.3" footer="0.3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Jimenez</dc:creator>
  <cp:lastModifiedBy>Nubia Janeth Galvis</cp:lastModifiedBy>
  <dcterms:created xsi:type="dcterms:W3CDTF">2023-03-01T19:19:52Z</dcterms:created>
  <dcterms:modified xsi:type="dcterms:W3CDTF">2023-03-13T19:08:02Z</dcterms:modified>
</cp:coreProperties>
</file>