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22\ESTUDIOS DE NECESIDAD\SAMANA CDI SUM Y OBRAS\"/>
    </mc:Choice>
  </mc:AlternateContent>
  <bookViews>
    <workbookView xWindow="0" yWindow="0" windowWidth="24000" windowHeight="9735" tabRatio="851" firstSheet="2" activeTab="2"/>
  </bookViews>
  <sheets>
    <sheet name="ACTA FINAL-CONT. 0146-2019" sheetId="1" state="hidden" r:id="rId1"/>
    <sheet name="Hoja1" sheetId="6" state="hidden" r:id="rId2"/>
    <sheet name="FORMULARIO DE PRECIOS 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#REF!</definedName>
    <definedName name="\a">#REF!</definedName>
    <definedName name="\b">#REF!</definedName>
    <definedName name="\c">#REF!</definedName>
    <definedName name="\e">#REF!</definedName>
    <definedName name="\g">#REF!</definedName>
    <definedName name="\i">#REF!</definedName>
    <definedName name="\l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">#REF!</definedName>
    <definedName name="___1Sin_nombre">#REF!</definedName>
    <definedName name="__1Sin_nombre">#REF!</definedName>
    <definedName name="_01_PRE_CAMPAMENTO_40_M2_T_C_URBANISMO">#REF!</definedName>
    <definedName name="_01_PRE_INSTALACION__SANITARIA_PROVISIONAL_URBANISMO">#REF!</definedName>
    <definedName name="_01_PRE_INSTALACION_ELECTRICA_PROVISIONAL_URBANISMO">#REF!</definedName>
    <definedName name="_01_PRE_INSTALACION_TELEFONICA_PROVISIONAL">#REF!</definedName>
    <definedName name="_01_PRE_LOCALIZACION_EN_LOTE_URBANISMO">#REF!</definedName>
    <definedName name="_01_PRE_TOPOGRAFIA_LOTE">#REF!</definedName>
    <definedName name="_115A">#REF!</definedName>
    <definedName name="_116B">#REF!</definedName>
    <definedName name="_117A">#REF!</definedName>
    <definedName name="_117B">#REF!</definedName>
    <definedName name="_120A">#REF!</definedName>
    <definedName name="_120B">#REF!</definedName>
    <definedName name="_121A">#REF!</definedName>
    <definedName name="_121B">#REF!</definedName>
    <definedName name="_122A">#REF!</definedName>
    <definedName name="_122B">#REF!</definedName>
    <definedName name="_123A">#REF!</definedName>
    <definedName name="_123B">#REF!</definedName>
    <definedName name="_124A">#REF!</definedName>
    <definedName name="_124B">#REF!</definedName>
    <definedName name="_125A">#REF!</definedName>
    <definedName name="_125B">#REF!</definedName>
    <definedName name="_126A">#REF!</definedName>
    <definedName name="_126B">#REF!</definedName>
    <definedName name="_130A">#REF!</definedName>
    <definedName name="_130B">#REF!</definedName>
    <definedName name="_131A">#REF!</definedName>
    <definedName name="_131B">#REF!</definedName>
    <definedName name="_132A">#REF!</definedName>
    <definedName name="_132B">#REF!</definedName>
    <definedName name="_133A">#REF!</definedName>
    <definedName name="_133B">#REF!</definedName>
    <definedName name="_134A">#REF!</definedName>
    <definedName name="_134B">#REF!</definedName>
    <definedName name="_150A">#REF!</definedName>
    <definedName name="_150B">#REF!</definedName>
    <definedName name="_151A">#REF!</definedName>
    <definedName name="_151B">#REF!</definedName>
    <definedName name="_152A">#REF!</definedName>
    <definedName name="_152B">#REF!</definedName>
    <definedName name="_153A">#REF!</definedName>
    <definedName name="_153B">#REF!</definedName>
    <definedName name="_154A">#REF!</definedName>
    <definedName name="_154B">#REF!</definedName>
    <definedName name="_160A">#REF!</definedName>
    <definedName name="_160B">#REF!</definedName>
    <definedName name="_161A">#REF!</definedName>
    <definedName name="_161B">#REF!</definedName>
    <definedName name="_162A">#REF!</definedName>
    <definedName name="_162B">#REF!</definedName>
    <definedName name="_163A">#REF!</definedName>
    <definedName name="_163B">#REF!</definedName>
    <definedName name="_164A">#REF!</definedName>
    <definedName name="_164B">#REF!</definedName>
    <definedName name="_165A">#REF!</definedName>
    <definedName name="_165B">#REF!</definedName>
    <definedName name="_166A">#REF!</definedName>
    <definedName name="_166B">#REF!</definedName>
    <definedName name="_167A">#REF!</definedName>
    <definedName name="_167B">#REF!</definedName>
    <definedName name="_170A">#REF!</definedName>
    <definedName name="_170B">#REF!</definedName>
    <definedName name="_171A">#REF!</definedName>
    <definedName name="_171B">#REF!</definedName>
    <definedName name="_172A">#REF!</definedName>
    <definedName name="_172B">#REF!</definedName>
    <definedName name="_173A">#REF!</definedName>
    <definedName name="_173B">#REF!</definedName>
    <definedName name="_174A">#REF!</definedName>
    <definedName name="_174B">#REF!</definedName>
    <definedName name="_175A">#REF!</definedName>
    <definedName name="_175B">#REF!</definedName>
    <definedName name="_180A">#REF!</definedName>
    <definedName name="_180B">#REF!</definedName>
    <definedName name="_181A">#REF!</definedName>
    <definedName name="_181B">#REF!</definedName>
    <definedName name="_182A">#REF!</definedName>
    <definedName name="_182B">#REF!</definedName>
    <definedName name="_183A">#REF!</definedName>
    <definedName name="_183B">#REF!</definedName>
    <definedName name="_184A">#REF!</definedName>
    <definedName name="_184B">#REF!</definedName>
    <definedName name="_185A">#REF!</definedName>
    <definedName name="_185B">#REF!</definedName>
    <definedName name="_190A">#REF!</definedName>
    <definedName name="_190B">#REF!</definedName>
    <definedName name="_191A">#REF!</definedName>
    <definedName name="_191B">#REF!</definedName>
    <definedName name="_192A">#REF!</definedName>
    <definedName name="_192B">#REF!</definedName>
    <definedName name="_193A">#REF!</definedName>
    <definedName name="_193B">#REF!</definedName>
    <definedName name="_194A">#REF!</definedName>
    <definedName name="_194B">#REF!</definedName>
    <definedName name="_195A">#REF!</definedName>
    <definedName name="_195B">#REF!</definedName>
    <definedName name="_196A">#REF!</definedName>
    <definedName name="_196B">#REF!</definedName>
    <definedName name="_197A">#REF!</definedName>
    <definedName name="_197B">#REF!</definedName>
    <definedName name="_1Sin_nombre">#REF!</definedName>
    <definedName name="_200A">#REF!</definedName>
    <definedName name="_200B">#REF!</definedName>
    <definedName name="_201A">#REF!</definedName>
    <definedName name="_201B">#REF!</definedName>
    <definedName name="_202A">#REF!</definedName>
    <definedName name="_202B">#REF!</definedName>
    <definedName name="_203A">#REF!</definedName>
    <definedName name="_203B">#REF!</definedName>
    <definedName name="_204A">#REF!</definedName>
    <definedName name="_204B">#REF!</definedName>
    <definedName name="_205A">#REF!</definedName>
    <definedName name="_205B">#REF!</definedName>
    <definedName name="_210A">#REF!</definedName>
    <definedName name="_210B">#REF!</definedName>
    <definedName name="_211A">#REF!</definedName>
    <definedName name="_211B">#REF!</definedName>
    <definedName name="_212A">#REF!</definedName>
    <definedName name="_212B">#REF!</definedName>
    <definedName name="_213A">#REF!</definedName>
    <definedName name="_213B">#REF!</definedName>
    <definedName name="_214A">#REF!</definedName>
    <definedName name="_214B">#REF!</definedName>
    <definedName name="_215A">#REF!</definedName>
    <definedName name="_215B">#REF!</definedName>
    <definedName name="_216A">#REF!</definedName>
    <definedName name="_216B">#REF!</definedName>
    <definedName name="_217A">#REF!</definedName>
    <definedName name="_217B">#REF!</definedName>
    <definedName name="_220A">#REF!</definedName>
    <definedName name="_220B">#REF!</definedName>
    <definedName name="_221A">#REF!</definedName>
    <definedName name="_221B">#REF!</definedName>
    <definedName name="_222A">#REF!</definedName>
    <definedName name="_222B">#REF!</definedName>
    <definedName name="_223A">#REF!</definedName>
    <definedName name="_223B">#REF!</definedName>
    <definedName name="_224A">#REF!</definedName>
    <definedName name="_224B">#REF!</definedName>
    <definedName name="_240A">#REF!</definedName>
    <definedName name="_240B">#REF!</definedName>
    <definedName name="_241A">#REF!</definedName>
    <definedName name="_241B">#REF!</definedName>
    <definedName name="_242A">#REF!</definedName>
    <definedName name="_242B">#REF!</definedName>
    <definedName name="_243A">#REF!</definedName>
    <definedName name="_243B">#REF!</definedName>
    <definedName name="_244A">#REF!</definedName>
    <definedName name="_244B">#REF!</definedName>
    <definedName name="_250A">#REF!</definedName>
    <definedName name="_250B">#REF!</definedName>
    <definedName name="_251A">#REF!</definedName>
    <definedName name="_251B">#REF!</definedName>
    <definedName name="_252A">#REF!</definedName>
    <definedName name="_252B">#REF!</definedName>
    <definedName name="_253A">#REF!</definedName>
    <definedName name="_253B">#REF!</definedName>
    <definedName name="_254A">#REF!</definedName>
    <definedName name="_254B">#REF!</definedName>
    <definedName name="_255A">#REF!</definedName>
    <definedName name="_255B">#REF!</definedName>
    <definedName name="_260A">#REF!</definedName>
    <definedName name="_260B">#REF!</definedName>
    <definedName name="_261A">#REF!</definedName>
    <definedName name="_261B">#REF!</definedName>
    <definedName name="_262A">#REF!</definedName>
    <definedName name="_262B">#REF!</definedName>
    <definedName name="_263A">#REF!</definedName>
    <definedName name="_263B">#REF!</definedName>
    <definedName name="_264A">#REF!</definedName>
    <definedName name="_264B">#REF!</definedName>
    <definedName name="_265A">#REF!</definedName>
    <definedName name="_265B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A">#REF!</definedName>
    <definedName name="_282B">#REF!</definedName>
    <definedName name="_283A">#REF!</definedName>
    <definedName name="_283B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911A">#REF!</definedName>
    <definedName name="_912A">#REF!</definedName>
    <definedName name="_921A">#REF!</definedName>
    <definedName name="_922A">#REF!</definedName>
    <definedName name="_ACT21">[1]ACTA21!$A$6:$U$37</definedName>
    <definedName name="_B104067">#REF!</definedName>
    <definedName name="_B93008">#REF!</definedName>
    <definedName name="_D128899">#REF!</definedName>
    <definedName name="_D77032">#REF!</definedName>
    <definedName name="_Dist_Bin" hidden="1">[2]MPC3I4!$A$2040:$DD$3161</definedName>
    <definedName name="_Dist_Values" hidden="1">[2]MPC3I4!$2552:$3906</definedName>
    <definedName name="_xlnm._FilterDatabase" hidden="1">[3]Presupuesto_Via_distribuidora!$A$9:$H$344</definedName>
    <definedName name="_Key1" hidden="1">#REF!</definedName>
    <definedName name="_LC002">#REF!</definedName>
    <definedName name="_MON1">#REF!</definedName>
    <definedName name="_MON2">#REF!</definedName>
    <definedName name="_Order1" hidden="1">255</definedName>
    <definedName name="_Order2" hidden="1">255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sub6">#REF!</definedName>
    <definedName name="_sub7">#REF!</definedName>
    <definedName name="a">#REF!</definedName>
    <definedName name="A_IMPRESIÓN_IM">#REF!</definedName>
    <definedName name="aaa">#REF!</definedName>
    <definedName name="aaaa">#REF!</definedName>
    <definedName name="AAAAAASSS">#REF!</definedName>
    <definedName name="AAAAASSSAAA">#REF!</definedName>
    <definedName name="AASF" hidden="1">#REF!</definedName>
    <definedName name="ACAT22">#REF!</definedName>
    <definedName name="Access_Button" hidden="1">"Maestro_Equipo_Lista"</definedName>
    <definedName name="AccessDatabase" hidden="1">"C:\USUARIO\USUARIOS\Petroductos\Precios unitarios\Maestro.mdb"</definedName>
    <definedName name="Acero">#REF!</definedName>
    <definedName name="ACT">#REF!</definedName>
    <definedName name="acta10">[4]acta10!$A$3:$AD$57</definedName>
    <definedName name="ACTA11">[5]ACTA11!$A$3:$AR$39</definedName>
    <definedName name="ACTA12">[5]ACTA12!$A$4:$BI$51</definedName>
    <definedName name="ACTA13">[5]ACTA13!$A$3:$AI$34</definedName>
    <definedName name="ACTA14">[5]ACTA14!$A$3:$AA$46</definedName>
    <definedName name="ACTA15">[5]ACTA15!$A$3:$Y$19</definedName>
    <definedName name="ACTA16">[5]ACTA16!$A$3:$AD$38</definedName>
    <definedName name="ACTA17">[5]ACTA17!$A$3:$AA$45</definedName>
    <definedName name="ACTA18">[5]ACTA18!$A$3:$AA$25</definedName>
    <definedName name="ACTA19">[5]ACTA19!$A$3:$T$42</definedName>
    <definedName name="ACTA20">[5]ACTA20!$A$3:$AC$27</definedName>
    <definedName name="ACTA21">[5]ACTA21!$A$3:$AA$42</definedName>
    <definedName name="ACTA22">[5]ACTA22!$A$3:$AD$18</definedName>
    <definedName name="ACTA23">[5]ACTA23!$A$3:$AK$46</definedName>
    <definedName name="ACTA24">[5]ACTA24!$A$3:$AH$44</definedName>
    <definedName name="ACTA25">[5]ACTA25!$A$3:$R$21</definedName>
    <definedName name="ACTA26">[5]ACTA26!$A$3:$BD$45</definedName>
    <definedName name="ACTA27">[5]ACTA27!$A$3:$BB$53</definedName>
    <definedName name="ACTA28">[5]ACTA28!$A$3:$AV$28</definedName>
    <definedName name="ACTA29">[5]ACTA29!$A$3:$AW$40</definedName>
    <definedName name="ACTA30">[5]ACTA30!$A$3:$AM$25</definedName>
    <definedName name="ACTA31">[5]ACTA31!$A$3:$AA$36</definedName>
    <definedName name="ACTA32">[5]ACTA32!$A$3:$CC$53</definedName>
    <definedName name="ACTA33">[5]ACTA33!$A$3:$AC$39</definedName>
    <definedName name="ACTA34">[5]ACTA34!$A$3:$BI$39</definedName>
    <definedName name="ACTA35">[5]ACTA35!$A$3:$X$31</definedName>
    <definedName name="ACTA36">[5]ACTA36!$A$3:$AQ$46</definedName>
    <definedName name="acta37">[5]acta37!$A$3:$AM$46</definedName>
    <definedName name="ACTA38">[5]ACTA38!$A$3:$AF$56</definedName>
    <definedName name="ACTA39">[5]ACTA39!$A$3:$BG$44</definedName>
    <definedName name="ACTA4">[5]ACTA4!$A$3:$AJ$21</definedName>
    <definedName name="ACTA40">[5]ACTA40!$A$3:$AE$55</definedName>
    <definedName name="ACTA41">[5]ACTA41!$A$3:$AQ$32</definedName>
    <definedName name="ACTA5">[5]ACTA5!$A$3:$BC$48</definedName>
    <definedName name="ACTA6">[5]ACTA6!$A$3:$AS$32</definedName>
    <definedName name="ACTA7">[5]ACTA7!$A$3:$AK$43</definedName>
    <definedName name="ACTA8">[5]ACTA8!$A$3:$AU$46</definedName>
    <definedName name="ACTA9">[5]ACTA9!$A$3:$BH$45</definedName>
    <definedName name="ACTAEXTRA4">[5]EXTRA4!$A$3:$G$16</definedName>
    <definedName name="Actividades">#REF!</definedName>
    <definedName name="ACwvu.TAB1." hidden="1">[3]Presupuesto_Via_distribuidora!#REF!</definedName>
    <definedName name="ACwvu.TAB2." hidden="1">[3]Presupuesto_Via_distribuidora!#REF!</definedName>
    <definedName name="ACwvu.TAB3." hidden="1">[3]Presupuesto_Via_distribuidora!#REF!</definedName>
    <definedName name="ACwvu.TAB4." hidden="1">[3]Presupuesto_Via_distribuidora!#REF!</definedName>
    <definedName name="ACwvu.TAB5." hidden="1">[3]Presupuesto_Via_distribuidora!#REF!</definedName>
    <definedName name="AD">#REF!</definedName>
    <definedName name="ADMON">[6]Data!$H$5</definedName>
    <definedName name="ADS" hidden="1">#REF!</definedName>
    <definedName name="ADUA105">#REF!</definedName>
    <definedName name="ADUA106">#REF!</definedName>
    <definedName name="ADUA107">#REF!</definedName>
    <definedName name="ADUA108">#REF!</definedName>
    <definedName name="ADUA5">#REF!</definedName>
    <definedName name="ADUA6">#REF!</definedName>
    <definedName name="ADUA7">#REF!</definedName>
    <definedName name="ADUA8">#REF!</definedName>
    <definedName name="ADUANAS">[7]Items!#REF!</definedName>
    <definedName name="Agregados">#REF!</definedName>
    <definedName name="AGRICOLA">[8]PRES.AGRI!$B$1:$N$35</definedName>
    <definedName name="AIRE_ACOND_ITEM">[9]Presupuesto!#REF!,[9]Presupuesto!#REF!</definedName>
    <definedName name="AIRE_ACOND_VALOR">[9]Presupuesto!#REF!,[9]Presupuesto!#REF!</definedName>
    <definedName name="alcantarillado">#REF!</definedName>
    <definedName name="ANALISIS">#REF!</definedName>
    <definedName name="ANALISIS_UNITARIOS">#REF!</definedName>
    <definedName name="ANDINO">#REF!</definedName>
    <definedName name="Angebotsdatum">#REF!</definedName>
    <definedName name="ANTBNK">#REF!</definedName>
    <definedName name="Antecedentes_y_Riesgo___geotécnico">#REF!</definedName>
    <definedName name="Apar.Sanitarios">#REF!</definedName>
    <definedName name="APARAT_SAN_INCRUST_ITEM">[9]Presupuesto!#REF!</definedName>
    <definedName name="APARAT_SANIT_ITEM">[9]Presupuesto!#REF!,[9]Presupuesto!#REF!,[9]Presupuesto!#REF!,[9]Presupuesto!#REF!</definedName>
    <definedName name="APARAT_SANIT_VALOR">[9]Presupuesto!$G$939,[9]Presupuesto!$G$940,[9]Presupuesto!$G$941,[9]Presupuesto!$G$942:$G$945</definedName>
    <definedName name="APARATOSSAN">[9]Presupuesto!#REF!,[9]Presupuesto!#REF!,[9]Presupuesto!#REF!,[9]Presupuesto!#REF!</definedName>
    <definedName name="AR">#REF!</definedName>
    <definedName name="_xlnm.Print_Area">#REF!</definedName>
    <definedName name="arok">#REF!</definedName>
    <definedName name="ASCENSORES_ITEM">[9]Presupuesto!#REF!</definedName>
    <definedName name="ASD" hidden="1">#REF!</definedName>
    <definedName name="ASDASDFSDF">#REF!</definedName>
    <definedName name="ASDFG">#REF!</definedName>
    <definedName name="AUAROK">[3]Presupuesto_Via_distribuidora!$C$1:$H$344</definedName>
    <definedName name="AUFTRAG">#REF!</definedName>
    <definedName name="AUFTRAGTIT">#REF!</definedName>
    <definedName name="B">#REF!</definedName>
    <definedName name="B10512.">#REF!</definedName>
    <definedName name="BASE">#REF!</definedName>
    <definedName name="Base_datos_IM">#REF!</definedName>
    <definedName name="BASE_DE_DATOS">#REF!</definedName>
    <definedName name="_xlnm.Database">#REF!</definedName>
    <definedName name="BASEPERSONAL">#REF!</definedName>
    <definedName name="BBBBBBBBBBBB">#REF!</definedName>
    <definedName name="BBBBBBBBBBBBBBBBBBBBB">#REF!</definedName>
    <definedName name="BGGGGGGGGG">#REF!</definedName>
    <definedName name="BGT">#REF!</definedName>
    <definedName name="bimestre">'[10]ESTADO RED'!$E$8</definedName>
    <definedName name="bloquefin1">#REF!</definedName>
    <definedName name="bloquefin2">#REF!</definedName>
    <definedName name="BNK">[7]Items!$L$9</definedName>
    <definedName name="BNKFACT">[7]Items!$D$22</definedName>
    <definedName name="BOLIVAR">#REF!</definedName>
    <definedName name="BOLIVAX">#REF!</definedName>
    <definedName name="BOLIVBC">#REF!</definedName>
    <definedName name="BORDE1">#REF!</definedName>
    <definedName name="BORDE2">#REF!</definedName>
    <definedName name="BORDE3">#REF!</definedName>
    <definedName name="BQ">#REF!</definedName>
    <definedName name="BuiltIn_Print_Area">#REF!</definedName>
    <definedName name="BuiltIn_Print_Area___0">"$"</definedName>
    <definedName name="BuiltIn_Print_Area___0___0">#REF!</definedName>
    <definedName name="CANADA">#REF!</definedName>
    <definedName name="Cantidades">#N/A</definedName>
    <definedName name="CARGO">#REF!</definedName>
    <definedName name="Carp.Aluminio">#REF!</definedName>
    <definedName name="Carp.Metalica">#REF!</definedName>
    <definedName name="causa">#REF!</definedName>
    <definedName name="CC" hidden="1">#REF!</definedName>
    <definedName name="CCCCC">#REF!</definedName>
    <definedName name="CCCCCCC">#REF!</definedName>
    <definedName name="CDDDDDDDDD">#REF!</definedName>
    <definedName name="CEDULA">#REF!</definedName>
    <definedName name="CER" hidden="1">{#N/A,#N/A,FALSE,"PROPON.2001"}</definedName>
    <definedName name="Cerrajeria">#REF!</definedName>
    <definedName name="cerramientoprovisional">[9]Presupuesto!#REF!</definedName>
    <definedName name="CIDCA1">[5]CIDCA1!$A$4:$X$6</definedName>
    <definedName name="CIDCA2">[5]CIDCA2!$A$3:$O$7</definedName>
    <definedName name="CIF">#REF!</definedName>
    <definedName name="CIFUS">#REF!</definedName>
    <definedName name="CIM">[11]CIM!$A$1:$I$1839</definedName>
    <definedName name="Ciudades">#REF!</definedName>
    <definedName name="clase">#REF!</definedName>
    <definedName name="CLASE_DE_MANTTO">#REF!</definedName>
    <definedName name="COCIF">[7]Items!#REF!</definedName>
    <definedName name="COCIF105">#REF!</definedName>
    <definedName name="COCIF106">#REF!</definedName>
    <definedName name="COCIF107">#REF!</definedName>
    <definedName name="COCIF108">#REF!</definedName>
    <definedName name="COCIF5">#REF!</definedName>
    <definedName name="COCIF6">#REF!</definedName>
    <definedName name="COCIF7">#REF!</definedName>
    <definedName name="COCIF8">#REF!</definedName>
    <definedName name="codigos">#REF!</definedName>
    <definedName name="COGA1">[7]Items!$AC$11</definedName>
    <definedName name="COGA10">[7]Items!$AC$19</definedName>
    <definedName name="COGA101">#REF!</definedName>
    <definedName name="COGA102">#REF!</definedName>
    <definedName name="COGA103">#REF!</definedName>
    <definedName name="COGA104">#REF!</definedName>
    <definedName name="COGA105">#REF!</definedName>
    <definedName name="COGA106">#REF!</definedName>
    <definedName name="COGA107">#REF!</definedName>
    <definedName name="COGA108">#REF!</definedName>
    <definedName name="COGA109">#REF!</definedName>
    <definedName name="COGA11">[7]Items!$AC$19</definedName>
    <definedName name="COGA110">#REF!</definedName>
    <definedName name="COGA111">#REF!</definedName>
    <definedName name="COGA119">#REF!</definedName>
    <definedName name="COGA121">#REF!</definedName>
    <definedName name="COGA122">#REF!</definedName>
    <definedName name="COGA123">#REF!</definedName>
    <definedName name="COGA124">#REF!</definedName>
    <definedName name="COGA127">#REF!</definedName>
    <definedName name="COGA128">#REF!</definedName>
    <definedName name="COGA129">#REF!</definedName>
    <definedName name="COGA131">#REF!</definedName>
    <definedName name="COGA132">#REF!</definedName>
    <definedName name="COGA133">#REF!</definedName>
    <definedName name="COGA134">#REF!</definedName>
    <definedName name="COGA135">#REF!</definedName>
    <definedName name="COGA136">#REF!</definedName>
    <definedName name="COGA137">#REF!</definedName>
    <definedName name="COGA138">#REF!</definedName>
    <definedName name="COGA139">#REF!</definedName>
    <definedName name="COGA141">#REF!</definedName>
    <definedName name="COGA142">#REF!</definedName>
    <definedName name="COGA143">#REF!</definedName>
    <definedName name="COGA144">#REF!</definedName>
    <definedName name="COGA145">#REF!</definedName>
    <definedName name="COGA146">#REF!</definedName>
    <definedName name="COGA147">#REF!</definedName>
    <definedName name="COGA151">#REF!</definedName>
    <definedName name="COGA152">#REF!</definedName>
    <definedName name="COGA161">#REF!</definedName>
    <definedName name="COGA19">#REF!</definedName>
    <definedName name="COGA2">[7]Items!$AC$12</definedName>
    <definedName name="COGA201">[7]Items!$AC$11</definedName>
    <definedName name="COGA202">[7]Items!$AC$12</definedName>
    <definedName name="COGA203">[7]Items!$AC$13</definedName>
    <definedName name="COGA204">[7]Items!$AC$14</definedName>
    <definedName name="COGA205">[7]Items!$AC$11</definedName>
    <definedName name="COGA206">[7]Items!$AC$12</definedName>
    <definedName name="COGA207">[7]Items!$AC$13</definedName>
    <definedName name="COGA208">[7]Items!$AC$14</definedName>
    <definedName name="COGA209">[7]Items!$AC$14</definedName>
    <definedName name="COGA21">[7]Items!$AC$22</definedName>
    <definedName name="COGA210">[7]Items!$AC$14</definedName>
    <definedName name="COGA211">[7]Items!$AC$14</definedName>
    <definedName name="COGA219">#REF!</definedName>
    <definedName name="COGA22">[7]Items!$AC$23</definedName>
    <definedName name="COGA221">[7]Items!$AC$22</definedName>
    <definedName name="COGA222">[7]Items!$AC$23</definedName>
    <definedName name="COGA223">[7]Items!$AC$23</definedName>
    <definedName name="COGA224">[7]Items!$AD$11</definedName>
    <definedName name="COGA227">[7]Items!$AD$12</definedName>
    <definedName name="COGA228">[7]Items!$AD$13</definedName>
    <definedName name="COGA229">#REF!</definedName>
    <definedName name="COGA23">[7]Items!$AC$23</definedName>
    <definedName name="COGA231">[7]Items!$AD$15</definedName>
    <definedName name="COGA232">[7]Items!$AD$16</definedName>
    <definedName name="COGA233">[7]Items!$AD$17</definedName>
    <definedName name="COGA234">[7]Items!$AD$18</definedName>
    <definedName name="COGA235">[7]Items!$AD$19</definedName>
    <definedName name="COGA236">[7]Items!$AD$20</definedName>
    <definedName name="COGA237">[7]Items!$AD$21</definedName>
    <definedName name="COGA238">[7]Items!$AD$22</definedName>
    <definedName name="COGA239">[7]Items!$AD$23</definedName>
    <definedName name="COGA24">[7]Items!$AD$11</definedName>
    <definedName name="COGA241">[7]Items!$AD$23</definedName>
    <definedName name="COGA242">[7]Items!$AE$11</definedName>
    <definedName name="COGA243">[7]Items!$AE$12</definedName>
    <definedName name="COGA244">[7]Items!$AE$13</definedName>
    <definedName name="COGA245">[7]Items!$AE$14</definedName>
    <definedName name="COGA246">[7]Items!$AE$15</definedName>
    <definedName name="COGA247">[7]Items!$AE$16</definedName>
    <definedName name="COGA251">[7]Items!$AE$17</definedName>
    <definedName name="COGA252">[7]Items!$AE$18</definedName>
    <definedName name="COGA261">#REF!</definedName>
    <definedName name="COGA27">[7]Items!$AD$12</definedName>
    <definedName name="COGA28">[7]Items!$AD$13</definedName>
    <definedName name="COGA29">#REF!</definedName>
    <definedName name="COGA3">[7]Items!#REF!</definedName>
    <definedName name="COGA31">[7]Items!$AD$15</definedName>
    <definedName name="COGA32">[7]Items!$AD$16</definedName>
    <definedName name="COGA33">[7]Items!$AD$17</definedName>
    <definedName name="COGA34">[7]Items!$AD$18</definedName>
    <definedName name="COGA35">[7]Items!$AD$19</definedName>
    <definedName name="COGA36">[7]Items!$AD$20</definedName>
    <definedName name="COGA37">[7]Items!$AD$21</definedName>
    <definedName name="COGA38">[7]Items!$AD$22</definedName>
    <definedName name="COGA39">[7]Items!$AD$23</definedName>
    <definedName name="COGA4">[7]Items!$AC$14</definedName>
    <definedName name="COGA41">[7]Items!$AD$23</definedName>
    <definedName name="COGA42">[7]Items!$AE$11</definedName>
    <definedName name="COGA43">[7]Items!$AE$12</definedName>
    <definedName name="COGA44">[7]Items!$AE$13</definedName>
    <definedName name="COGA45">[7]Items!$AE$14</definedName>
    <definedName name="COGA46">[7]Items!$AE$15</definedName>
    <definedName name="COGA47">[7]Items!$AE$16</definedName>
    <definedName name="COGA51">[7]Items!$AE$17</definedName>
    <definedName name="COGA52">[7]Items!$AE$18</definedName>
    <definedName name="COGA61">#REF!</definedName>
    <definedName name="COGA71">#REF!</definedName>
    <definedName name="COGA72">#REF!</definedName>
    <definedName name="COGA81">#REF!</definedName>
    <definedName name="COGA9">[7]Items!$AC$19</definedName>
    <definedName name="COGAS">#REF!</definedName>
    <definedName name="COL">#REF!</definedName>
    <definedName name="COLP">#REF!</definedName>
    <definedName name="COLUS">#REF!</definedName>
    <definedName name="COLUSDEF">[12]Calculac!$E$74</definedName>
    <definedName name="Combustible">#REF!</definedName>
    <definedName name="COMPMEDFAM">#REF!</definedName>
    <definedName name="CONCDATABASE">#REF!</definedName>
    <definedName name="Concretos">#REF!</definedName>
    <definedName name="CONDUIT">#REF!</definedName>
    <definedName name="CONTROL1">#REF!</definedName>
    <definedName name="CONVENCION">#REF!</definedName>
    <definedName name="CONVENCIONAL">#REF!</definedName>
    <definedName name="CORDREN">#REF!</definedName>
    <definedName name="CORSUE">#REF!</definedName>
    <definedName name="COSBNK">#REF!</definedName>
    <definedName name="COSTES">#REF!</definedName>
    <definedName name="COSTMONEOR">#REF!</definedName>
    <definedName name="Costo">#REF!</definedName>
    <definedName name="costo1">#REF!</definedName>
    <definedName name="COSTO1US">[7]Items!$AC$11</definedName>
    <definedName name="costo2">#REF!</definedName>
    <definedName name="COSTO21US">[7]Items!$AC$11</definedName>
    <definedName name="COSTO22US">[7]Items!$AC$11</definedName>
    <definedName name="COSTO23US">[7]Items!$AC$11</definedName>
    <definedName name="COSTO24US">[7]Items!$AC$11</definedName>
    <definedName name="COSTO27US">[7]Items!$AC$11</definedName>
    <definedName name="COSTO28US">[7]Items!$AC$11</definedName>
    <definedName name="COSTO2US">[7]Items!$AC$11</definedName>
    <definedName name="COSTO31US">[7]Items!$AC$11</definedName>
    <definedName name="COSTO32US">[7]Items!$AC$11</definedName>
    <definedName name="COSTO33US">[7]Items!$AC$11</definedName>
    <definedName name="COSTO34US">[7]Items!$AC$11</definedName>
    <definedName name="COSTO35US">[7]Items!$AC$11</definedName>
    <definedName name="COSTO36US">[7]Items!$AC$11</definedName>
    <definedName name="COSTO37US">[7]Items!$AC$11</definedName>
    <definedName name="COSTO38US">[7]Items!$AC$11</definedName>
    <definedName name="COSTO3US">[7]Items!#REF!</definedName>
    <definedName name="COSTO4US">[7]Items!$AC$11</definedName>
    <definedName name="COSTO9US">[7]Items!$AC$11</definedName>
    <definedName name="COSTOSUS">#REF!</definedName>
    <definedName name="COSTOT">#REF!</definedName>
    <definedName name="COSTOT1">#REF!</definedName>
    <definedName name="COSTOTUS">#REF!</definedName>
    <definedName name="CPVC_SOLD">#REF!</definedName>
    <definedName name="credito_completa">#REF!</definedName>
    <definedName name="_xlnm.Criteria">#REF!</definedName>
    <definedName name="Criterios_IM">#REF!</definedName>
    <definedName name="CS_AVG_SIZE">#REF!</definedName>
    <definedName name="CS_WELDING">#REF!</definedName>
    <definedName name="Ctd">#REF!</definedName>
    <definedName name="CUADRILLAS">#REF!</definedName>
    <definedName name="CuadroIntermedio">#REF!</definedName>
    <definedName name="CuadroIntermedio1">#REF!</definedName>
    <definedName name="Cubierta">#REF!</definedName>
    <definedName name="curva">"Chart 11"</definedName>
    <definedName name="D">#REF!</definedName>
    <definedName name="DA">#REF!</definedName>
    <definedName name="datos">[13]Hoja3!$A$3:$E$128</definedName>
    <definedName name="dd">#REF!</definedName>
    <definedName name="ddd">#REF!</definedName>
    <definedName name="DDDDDDD">#REF!</definedName>
    <definedName name="DDDDDDDD">#REF!</definedName>
    <definedName name="DDIDIAS">#REF!</definedName>
    <definedName name="DEEEEEEEEE">#REF!</definedName>
    <definedName name="Desc_F">#REF!</definedName>
    <definedName name="Desc_F_Acc">#REF!</definedName>
    <definedName name="descapote">[9]Presupuesto!#REF!</definedName>
    <definedName name="DESCRIPCION">[11]suministros!$C$5:$C$2025</definedName>
    <definedName name="Descripción">#REF!</definedName>
    <definedName name="DESPIECET9m">#REF!</definedName>
    <definedName name="DevAnd">#REF!</definedName>
    <definedName name="DevBol">#REF!</definedName>
    <definedName name="DevCorS">#REF!</definedName>
    <definedName name="DevDM">#REF!</definedName>
    <definedName name="DevDolC">#REF!</definedName>
    <definedName name="DevFr">#REF!</definedName>
    <definedName name="DevFS">#REF!</definedName>
    <definedName name="DevLE">#REF!</definedName>
    <definedName name="DevPeso">#REF!</definedName>
    <definedName name="DevPta">#REF!</definedName>
    <definedName name="DevSol">#REF!</definedName>
    <definedName name="DevSucre">#REF!</definedName>
    <definedName name="DevYen">#REF!</definedName>
    <definedName name="Diametro">#REF!</definedName>
    <definedName name="DIC">[5]DIC!$A$3:$AN$28</definedName>
    <definedName name="DM">#REF!</definedName>
    <definedName name="dolar">#REF!</definedName>
    <definedName name="dólar">#REF!</definedName>
    <definedName name="dolartyco">#REF!</definedName>
    <definedName name="DOLCAN">#REF!</definedName>
    <definedName name="DOM">#REF!</definedName>
    <definedName name="dos">#REF!</definedName>
    <definedName name="DOT">#REF!</definedName>
    <definedName name="DOTACIO">#REF!</definedName>
    <definedName name="DOTACION">#REF!</definedName>
    <definedName name="Drywall">#REF!</definedName>
    <definedName name="DSQA">#REF!</definedName>
    <definedName name="DTBASICOS">#REF!</definedName>
    <definedName name="DUCTO">#REF!</definedName>
    <definedName name="DURACION">#REF!</definedName>
    <definedName name="E">#REF!</definedName>
    <definedName name="EE">#REF!</definedName>
    <definedName name="eee">#REF!</definedName>
    <definedName name="eeew">#REF!</definedName>
    <definedName name="ELECT_DATABASE">#REF!</definedName>
    <definedName name="ELECTRICO_ITEM_ESTIMADO">[9]Presupuesto!#REF!</definedName>
    <definedName name="elementoshse">'[14]Data Base'!$I$759:$I$788</definedName>
    <definedName name="EN">#REF!</definedName>
    <definedName name="ENCHAPES">[9]Presupuesto!#REF!,[9]Presupuesto!#REF!</definedName>
    <definedName name="ENCHAPES_1">[9]Presupuesto!#REF!</definedName>
    <definedName name="ENCHAPES_ITEM">[9]Presupuesto!#REF!,[9]Presupuesto!#REF!,[9]Presupuesto!#REF!,[9]Presupuesto!#REF!</definedName>
    <definedName name="ENCHAPES_VALOR">[9]Presupuesto!$G$67:$G$68,[9]Presupuesto!$G$70:$G$71,[9]Presupuesto!$G$72</definedName>
    <definedName name="ENT1_SEPT25">[9]Presupuesto!#REF!,[9]Presupuesto!#REF!,[9]Presupuesto!#REF!</definedName>
    <definedName name="entrep">[15]Balance!$J$26</definedName>
    <definedName name="entrepiso">[15]Balance!#REF!</definedName>
    <definedName name="EQUIPMAR">[16]EQUIPMARZ!$A$4:$G$14</definedName>
    <definedName name="EQUIPMENT">#REF!</definedName>
    <definedName name="EQUIPO">#REF!</definedName>
    <definedName name="Equipos">#REF!</definedName>
    <definedName name="EquiposEspeciales">#REF!</definedName>
    <definedName name="equiposyherramientas">#REF!</definedName>
    <definedName name="EQUIPOTIT">#REF!</definedName>
    <definedName name="escalafonconvencional">#REF!</definedName>
    <definedName name="ESP_PUB_VAR_CARP_MET_ITEM">[9]Presupuesto!#REF!,[9]Presupuesto!#REF!</definedName>
    <definedName name="ESP_PUB_VIAS_YPARQ_ITEM">[9]Presupuesto!#REF!</definedName>
    <definedName name="ESP_PUBLICO_EXT_ITEM">[9]Presupuesto!#REF!,[9]Presupuesto!#REF!,[9]Presupuesto!#REF!,[9]Presupuesto!#REF!,[9]Presupuesto!#REF!,[9]Presupuesto!#REF!,[9]Presupuesto!#REF!,[9]Presupuesto!#REF!,[9]Presupuesto!#REF!,[9]Presupuesto!#REF!,[9]Presupuesto!#REF!,[9]Presupuesto!#REF!,[9]Presupuesto!#REF!</definedName>
    <definedName name="ESPECIALIDAD" hidden="1">#REF!</definedName>
    <definedName name="ESPEJOS_ITEM">[9]Presupuesto!#REF!</definedName>
    <definedName name="ESTRUCT_ITEM">[9]Presupuesto!#REF!</definedName>
    <definedName name="ESTRUCTURA">[9]Presupuesto!#REF!,[9]Presupuesto!#REF!,[9]Presupuesto!#REF!,[9]Presupuesto!#REF!,[9]Presupuesto!#REF!,[9]Presupuesto!#REF!,[9]Presupuesto!#REF!,[9]Presupuesto!#REF!,[9]Presupuesto!#REF!,[9]Presupuesto!#REF!,[9]Presupuesto!#REF!,[9]Presupuesto!#REF!,[9]Presupuesto!#REF!</definedName>
    <definedName name="EVW">#REF!</definedName>
    <definedName name="EXTRA">[5]EXTRA!$A$3:$G$11</definedName>
    <definedName name="EXTRA2">[5]EXTRA2!$A$3:$H$18</definedName>
    <definedName name="EXTRA3">[5]EXTRA3!$A$3:$H$20</definedName>
    <definedName name="EXTRA5">[5]EXTRA5!$A$3:$H$7</definedName>
    <definedName name="EXTRA6">[5]EXTRA6!$A$3:$F$18</definedName>
    <definedName name="EXTRA7">[5]EXTRA7!$A$4:$F$9</definedName>
    <definedName name="FACHADA_ITEM">[9]Presupuesto!#REF!</definedName>
    <definedName name="FACN">#REF!</definedName>
    <definedName name="factor">#REF!</definedName>
    <definedName name="Factor_NAL">#REF!</definedName>
    <definedName name="Factor_Sonic">#REF!</definedName>
    <definedName name="Ferreteria">#REF!</definedName>
    <definedName name="FEST">#REF!</definedName>
    <definedName name="FFFFFFF">#REF!</definedName>
    <definedName name="fffffffffffffffffffff">#REF!</definedName>
    <definedName name="FG">#REF!</definedName>
    <definedName name="FILA">#REF!</definedName>
    <definedName name="Final">#REF!</definedName>
    <definedName name="FINANC">#REF!</definedName>
    <definedName name="Finequipo">#REF!</definedName>
    <definedName name="FinequipoPrecios">#REF!</definedName>
    <definedName name="FinEVW">#REF!</definedName>
    <definedName name="Finitems">#REF!</definedName>
    <definedName name="FOBO105">#REF!</definedName>
    <definedName name="FOBO105US">#REF!</definedName>
    <definedName name="FOBO106">#REF!</definedName>
    <definedName name="FOBO106US">#REF!</definedName>
    <definedName name="FOBO107">#REF!</definedName>
    <definedName name="FOBO107US">#REF!</definedName>
    <definedName name="FOBO108">#REF!</definedName>
    <definedName name="FOBO108US">#REF!</definedName>
    <definedName name="FOBO5">[7]Items!$AC$15</definedName>
    <definedName name="FOBO5US">[7]Items!$AC$15</definedName>
    <definedName name="FOBO6">[7]Items!$AC$16</definedName>
    <definedName name="FOBO6US">[7]Items!$AC$15</definedName>
    <definedName name="FOBO7">[7]Items!$AC$17</definedName>
    <definedName name="FOBO7US">[7]Items!$AC$15</definedName>
    <definedName name="FOBO8">[7]Items!$AC$18</definedName>
    <definedName name="FOBO8US">[7]Items!$AC$15</definedName>
    <definedName name="Formaletas">#REF!</definedName>
    <definedName name="Formato">#REF!</definedName>
    <definedName name="Formato1">#REF!</definedName>
    <definedName name="Formatos">#REF!</definedName>
    <definedName name="FRANCIA">#REF!</definedName>
    <definedName name="FRANCO">#REF!</definedName>
    <definedName name="FRE">[6]Data!$H$8</definedName>
    <definedName name="FRRRRRRRRRRR">#REF!</definedName>
    <definedName name="FS">#REF!</definedName>
    <definedName name="ftr">[6]Data!$H$10</definedName>
    <definedName name="G" hidden="1">#REF!</definedName>
    <definedName name="G._Importación">#REF!</definedName>
    <definedName name="geddjy" hidden="1">#REF!</definedName>
    <definedName name="GENERAL">#REF!</definedName>
    <definedName name="Geosinteticos">#REF!</definedName>
    <definedName name="GERENCIA">#REF!</definedName>
    <definedName name="GGGGGGGGGG">#REF!</definedName>
    <definedName name="GGGGHHH">#REF!</definedName>
    <definedName name="GH">#REF!</definedName>
    <definedName name="GHJKL">#REF!</definedName>
    <definedName name="GIRON">[1]GIRON!$A$4:$K$5</definedName>
    <definedName name="GLORIA">#REF!</definedName>
    <definedName name="GR10F">#REF!</definedName>
    <definedName name="GR10I">#REF!</definedName>
    <definedName name="GR11F">#REF!</definedName>
    <definedName name="GR11I">#REF!</definedName>
    <definedName name="GR12F">#REF!</definedName>
    <definedName name="GR12I">#REF!</definedName>
    <definedName name="GR1F">#REF!</definedName>
    <definedName name="GR1I">#REF!</definedName>
    <definedName name="GR2F">#REF!</definedName>
    <definedName name="GR2I">#REF!</definedName>
    <definedName name="GR3F">#REF!</definedName>
    <definedName name="GR3I">#REF!</definedName>
    <definedName name="GR4F">#REF!</definedName>
    <definedName name="GR4I">#REF!</definedName>
    <definedName name="GR5F">#REF!</definedName>
    <definedName name="GR5I">#REF!</definedName>
    <definedName name="GR6F">#REF!</definedName>
    <definedName name="GR6I">#REF!</definedName>
    <definedName name="GR7F">#REF!</definedName>
    <definedName name="GR7I">#REF!</definedName>
    <definedName name="GR8F">#REF!</definedName>
    <definedName name="GR8I">#REF!</definedName>
    <definedName name="GR9F">#REF!</definedName>
    <definedName name="GR9I">#REF!</definedName>
    <definedName name="_xlnm.Recorder">#REF!</definedName>
    <definedName name="GRIFERIAS_ITEM">[9]Presupuesto!#REF!</definedName>
    <definedName name="H">#REF!</definedName>
    <definedName name="HD">#REF!</definedName>
    <definedName name="HEDF">#REF!</definedName>
    <definedName name="HEND">#REF!</definedName>
    <definedName name="HENF">#REF!</definedName>
    <definedName name="HIDROSANITYGAS_ITEM">[9]Presupuesto!#REF!</definedName>
    <definedName name="HJ">#REF!</definedName>
    <definedName name="HJK">#REF!</definedName>
    <definedName name="HOD">#REF!</definedName>
    <definedName name="HODF">#REF!</definedName>
    <definedName name="HOJACALCULO">#REF!</definedName>
    <definedName name="HON">#REF!</definedName>
    <definedName name="HONF">#REF!</definedName>
    <definedName name="horat">'[17]Itemes Renovación'!#REF!</definedName>
    <definedName name="HT">#REF!</definedName>
    <definedName name="HTF">#REF!</definedName>
    <definedName name="HYYYYYYYY">#REF!</definedName>
    <definedName name="I">#REF!</definedName>
    <definedName name="ICSS">#REF!</definedName>
    <definedName name="IIIIIIIIIIIII">#REF!</definedName>
    <definedName name="IMP">#REF!</definedName>
    <definedName name="Impermeabilizantes">#REF!</definedName>
    <definedName name="IMPOR">#REF!</definedName>
    <definedName name="IMPR">#REF!</definedName>
    <definedName name="IMPREV">[6]Data!$H$6</definedName>
    <definedName name="INCRUST">[9]Presupuesto!#REF!,[9]Presupuesto!#REF!,[9]Presupuesto!#REF!,[9]Presupuesto!#REF!,[9]Presupuesto!#REF!</definedName>
    <definedName name="INDIVIDUALES">#REF!</definedName>
    <definedName name="INFORME">#REF!</definedName>
    <definedName name="INICIA">#REF!</definedName>
    <definedName name="Inst.Electricas">#REF!</definedName>
    <definedName name="Inst.Hidrosanitarias">#REF!</definedName>
    <definedName name="Instalacion">#REF!</definedName>
    <definedName name="INSTR_DATABASE">#REF!</definedName>
    <definedName name="INSUMOS">[18]INSUMOS!$A$1:$A$859</definedName>
    <definedName name="INSUMOS2">#REF!</definedName>
    <definedName name="INSUMOSTOTAL">#REF!</definedName>
    <definedName name="ITEM">#REF!</definedName>
    <definedName name="ITEMS">#REF!</definedName>
    <definedName name="IVA">#REF!</definedName>
    <definedName name="JAPON">#REF!</definedName>
    <definedName name="jdhdh" hidden="1">[3]Presupuesto_Via_distribuidora!#REF!</definedName>
    <definedName name="JJJJJJJ">#REF!</definedName>
    <definedName name="JKHUIO">#REF!</definedName>
    <definedName name="K">#REF!</definedName>
    <definedName name="Kennwort">[19]Auftragsprofil!$D$5</definedName>
    <definedName name="KFOBUS">#REF!</definedName>
    <definedName name="KIIIIIIIIIII">#REF!</definedName>
    <definedName name="KKK">#REF!</definedName>
    <definedName name="Kunde">[19]Auftragsprofil!$D$3</definedName>
    <definedName name="L">#REF!</definedName>
    <definedName name="Ladrillos">#REF!</definedName>
    <definedName name="LAF">#REF!</definedName>
    <definedName name="LC056JUN07">#REF!</definedName>
    <definedName name="LE">#REF!</definedName>
    <definedName name="LEGALDIRECCION">#REF!</definedName>
    <definedName name="LICITACION_PUBLICA">#REF!</definedName>
    <definedName name="listado1" hidden="1">{#N/A,#N/A,FALSE,"PROPON.2001"}</definedName>
    <definedName name="LLLLLLLLLLL">#REF!</definedName>
    <definedName name="LosPrecios">#REF!</definedName>
    <definedName name="LosPreciosTit">#REF!</definedName>
    <definedName name="LOTE">'[20]Primera Prueba'!$EI$11:$EI$90</definedName>
    <definedName name="lpt">[21]InformaXion!$G$4:$G$26</definedName>
    <definedName name="LUZ" hidden="1">{#N/A,#N/A,FALSE,"PROPON.2001"}</definedName>
    <definedName name="M">#REF!</definedName>
    <definedName name="MA">#REF!</definedName>
    <definedName name="Maderas">#REF!</definedName>
    <definedName name="Makro1">#REF!</definedName>
    <definedName name="manodeobra">#REF!</definedName>
    <definedName name="MAQUINARIAPESADA">#REF!</definedName>
    <definedName name="Marca">#REF!</definedName>
    <definedName name="MARCOS">#REF!</definedName>
    <definedName name="margen">#REF!</definedName>
    <definedName name="Márgen">#REF!</definedName>
    <definedName name="margentyco">#REF!</definedName>
    <definedName name="MARIA" hidden="1">{#N/A,#N/A,FALSE,"PROPON.2001"}</definedName>
    <definedName name="marina">#REF!</definedName>
    <definedName name="MARTA" hidden="1">{#N/A,#N/A,FALSE,"PROPON.2001"}</definedName>
    <definedName name="materiales">#REF!</definedName>
    <definedName name="MCC">[6]PROVISIONAL!$B$8:$E$22</definedName>
    <definedName name="MDEO">[6]Data!$1391:$1440</definedName>
    <definedName name="MEDFAM">#REF!</definedName>
    <definedName name="Medidor">#REF!</definedName>
    <definedName name="MENU">#REF!</definedName>
    <definedName name="MJY">#REF!</definedName>
    <definedName name="MJYU">#REF!</definedName>
    <definedName name="MJYUHG">#REF!</definedName>
    <definedName name="MLFB">#REF!</definedName>
    <definedName name="mmm" hidden="1">{#N/A,#N/A,FALSE,"PROPON.2001"}</definedName>
    <definedName name="MMMMMMMMMMMMM">#REF!</definedName>
    <definedName name="MMMMMMMMMN">#REF!</definedName>
    <definedName name="MOBILIARIO_SEG_ELECTRON_ITEM">[9]Presupuesto!#REF!</definedName>
    <definedName name="MOBILIARIOOFIC_ITEM">[9]Presupuesto!#REF!</definedName>
    <definedName name="MONCANADA">#REF!</definedName>
    <definedName name="MONDM">#REF!</definedName>
    <definedName name="MONECU">#REF!</definedName>
    <definedName name="MONFRANCIA">#REF!</definedName>
    <definedName name="MONPAIS1">#REF!</definedName>
    <definedName name="MONPAIS2">#REF!</definedName>
    <definedName name="MONPERU">#REF!</definedName>
    <definedName name="MONPTA">#REF!</definedName>
    <definedName name="MONSUECIA">#REF!</definedName>
    <definedName name="MONVENE">#REF!</definedName>
    <definedName name="MONYEN">#REF!</definedName>
    <definedName name="MOV">[11]MOV!$A$1:$H$1998</definedName>
    <definedName name="MOV_TIERRA_ITEM">[9]Presupuesto!#REF!</definedName>
    <definedName name="MUEBLES_BAÑOS_ITEM">[9]Presupuesto!#REF!</definedName>
    <definedName name="MUEBLES_COC_ITEM">[9]Presupuesto!#REF!</definedName>
    <definedName name="MUEBLES_COC_VALOR">[9]Presupuesto!#REF!</definedName>
    <definedName name="MUEBLES_MADERA_FIJ_ITEM">[9]Presupuesto!#REF!</definedName>
    <definedName name="municipio">[21]InformaXion!$I$3:$I$45</definedName>
    <definedName name="MUROS_BLOQ_PLOMO_ITEM">[9]Presupuesto!#REF!</definedName>
    <definedName name="MUROS_BLOQ_PLOMO_VALOR">[9]Presupuesto!$G$62:$G$66</definedName>
    <definedName name="MYC_DRYWALLITEM">[9]Presupuesto!#REF!,[9]Presupuesto!#REF!,[9]Presupuesto!#REF!</definedName>
    <definedName name="MYCIELOS_DRYWALLVALOR">[9]Presupuesto!#REF!</definedName>
    <definedName name="MYPUERTAS_MAD_ITEM">[9]Presupuesto!#REF!</definedName>
    <definedName name="MYPUERTAS_MET_ITEM">[9]Presupuesto!#REF!</definedName>
    <definedName name="MZAQWWERT">#REF!</definedName>
    <definedName name="NACI">#REF!</definedName>
    <definedName name="NACIONAL">#REF!</definedName>
    <definedName name="nacionalizacion">#REF!</definedName>
    <definedName name="nacionalizaciontyco">#REF!</definedName>
    <definedName name="NHHHHHHHH">#REF!</definedName>
    <definedName name="NHT">#REF!</definedName>
    <definedName name="NHYTGBVF">#REF!</definedName>
    <definedName name="NINGUNO">#REF!</definedName>
    <definedName name="NNNNNNNNNN">#REF!</definedName>
    <definedName name="NNNNNNNNNNNN">#REF!</definedName>
    <definedName name="no">#REF!</definedName>
    <definedName name="NOMAYU">#REF!</definedName>
    <definedName name="NOMAYUDAN">#REF!</definedName>
    <definedName name="NOMBRE">#REF!</definedName>
    <definedName name="Norte">#REF!</definedName>
    <definedName name="novafort">#REF!</definedName>
    <definedName name="nuevo">#REF!</definedName>
    <definedName name="O">#REF!</definedName>
    <definedName name="OBRAS_INICIADAS_NO_ESTAN_EN_EL_DATO_DE_PRODUCCION">#REF!</definedName>
    <definedName name="OBRAS_POR_INICIAR">#REF!</definedName>
    <definedName name="OLLLLLLLLLL">#REF!</definedName>
    <definedName name="OO">#REF!</definedName>
    <definedName name="ORD">#REF!</definedName>
    <definedName name="Orden">#REF!</definedName>
    <definedName name="OT_No">#REF!</definedName>
    <definedName name="otro">#REF!</definedName>
    <definedName name="Otrosi">#REF!</definedName>
    <definedName name="PACC">#REF!</definedName>
    <definedName name="PAIS1">#REF!</definedName>
    <definedName name="PAIS2">#REF!</definedName>
    <definedName name="PANEL_SOLARITEM">[9]Presupuesto!#REF!</definedName>
    <definedName name="PEDIDO">#REF!</definedName>
    <definedName name="PERSONALLEGAL">#REF!</definedName>
    <definedName name="PERU">#REF!</definedName>
    <definedName name="PESETA">#REF!</definedName>
    <definedName name="PINT_EXT_ITEM">[9]Presupuesto!#REF!</definedName>
    <definedName name="Pinturas">#REF!</definedName>
    <definedName name="PIPE_DATA">#REF!</definedName>
    <definedName name="PISOS_CONC_ESP_PUBL_ITEM">[9]Presupuesto!#REF!,[9]Presupuesto!#REF!,[9]Presupuesto!#REF!,[9]Presupuesto!#REF!,[9]Presupuesto!#REF!,[9]Presupuesto!#REF!,[9]Presupuesto!#REF!</definedName>
    <definedName name="PISOS_CONC_ESP_PUBL_VALOR">[9]Presupuesto!$G$131:$G$132,[9]Presupuesto!$G$133:$G$137,[9]Presupuesto!$G$138,[9]Presupuesto!$G$139:$G$140,[9]Presupuesto!$G$141:$G$142</definedName>
    <definedName name="PISOS_CONC_GRAN_ITEM">[9]Presupuesto!#REF!,[9]Presupuesto!#REF!,[9]Presupuesto!#REF!</definedName>
    <definedName name="PISOS_CONC_GRAN_VALOR">[9]Presupuesto!$G$148:$G$168,[9]Presupuesto!$G$143:$G$146</definedName>
    <definedName name="PisosEnchapes">#REF!</definedName>
    <definedName name="Plazo">'[22]AUI ALIVIADERO'!$D$15</definedName>
    <definedName name="PM">#REF!</definedName>
    <definedName name="POR">#REF!</definedName>
    <definedName name="POZOS">#REF!</definedName>
    <definedName name="POZOS_CAJAS_SUM_ITEM">[9]Presupuesto!#REF!</definedName>
    <definedName name="PR">#REF!</definedName>
    <definedName name="PRECIO">[23]PRECIOS!$A$5:$M$162</definedName>
    <definedName name="PRECIOS">[24]L.PRECIOS!$B$2:$E$567</definedName>
    <definedName name="Prefabricados">#REF!</definedName>
    <definedName name="PREL">[11]PREL!$A$1:$H$2000</definedName>
    <definedName name="PRELIM_ITEM">[9]Presupuesto!#REF!</definedName>
    <definedName name="preliminares">[9]Presupuesto!#REF!</definedName>
    <definedName name="preliminares1">[9]Presupuesto!#REF!</definedName>
    <definedName name="PRES.AGRI">#REF!</definedName>
    <definedName name="PRESION">#REF!</definedName>
    <definedName name="PRESUPUESTO">#REF!</definedName>
    <definedName name="PRIMERO">#REF!</definedName>
    <definedName name="profesionales">#REF!</definedName>
    <definedName name="PROGRAMADO">#REF!</definedName>
    <definedName name="PSTRESS_RELIEVI">#REF!</definedName>
    <definedName name="PTA">#REF!</definedName>
    <definedName name="puer">#REF!</definedName>
    <definedName name="PUERTAS_ESP_ITEM">[9]Presupuesto!#REF!</definedName>
    <definedName name="PVIDRIERAS_ITEM">[9]Presupuesto!#REF!</definedName>
    <definedName name="Q">#REF!</definedName>
    <definedName name="QAAAAAA">#REF!</definedName>
    <definedName name="qq">#REF!</definedName>
    <definedName name="QQQQQQQQQQ">#REF!</definedName>
    <definedName name="que">#REF!</definedName>
    <definedName name="QUIPO">#REF!</definedName>
    <definedName name="QUIPOTIT">#REF!</definedName>
    <definedName name="QWERTY">#REF!</definedName>
    <definedName name="QWERTYU">#REF!</definedName>
    <definedName name="QWERTYUASD">#REF!</definedName>
    <definedName name="QXPORT">#REF!</definedName>
    <definedName name="RangoSAP">#REF!</definedName>
    <definedName name="recomendacion">#REF!</definedName>
    <definedName name="RECUBRIM_ESP_ITEM">[9]Presupuesto!#REF!</definedName>
    <definedName name="regional">[10]CARRETERAS!$A$2</definedName>
    <definedName name="residente">'[10]GENERALIDADES '!$E$9</definedName>
    <definedName name="REVEST_ESP_ITEM">[9]Presupuesto!#REF!</definedName>
    <definedName name="rodrigo">"$generales.$a$1:$"</definedName>
    <definedName name="RRRRRRRRRRR">#REF!</definedName>
    <definedName name="RUT">#REF!</definedName>
    <definedName name="S">#REF!</definedName>
    <definedName name="SALARIO">#REF!</definedName>
    <definedName name="SALARIOMINIMO">#REF!</definedName>
    <definedName name="sanit">#REF!</definedName>
    <definedName name="SANITARIA">#REF!</definedName>
    <definedName name="SANTILL">[1]SANTILL!$A$4:$N$7</definedName>
    <definedName name="SAPBEXrevision" hidden="1">1</definedName>
    <definedName name="SAPBEXsysID" hidden="1">"BWP"</definedName>
    <definedName name="SEG">#REF!</definedName>
    <definedName name="SEGISS">#REF!</definedName>
    <definedName name="SEPT_25_09">[9]Presupuesto!#REF!</definedName>
    <definedName name="SHARED_FORMULA_0">#N/A</definedName>
    <definedName name="SHARED_FORMULA_1">#N/A</definedName>
    <definedName name="SHARED_FORMULA_10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INMEDFAM">#REF!</definedName>
    <definedName name="SMMLV">'[25]APU IMPLEMENTACION ANTICOVID'!#REF!</definedName>
    <definedName name="SOL">#REF!</definedName>
    <definedName name="SS_AVG_SIZE">#REF!</definedName>
    <definedName name="SS_WELDING">#REF!</definedName>
    <definedName name="SSSSSSSSSSS">#REF!</definedName>
    <definedName name="SSSSSSSSSSSS">#REF!</definedName>
    <definedName name="sswdw">#REF!</definedName>
    <definedName name="STRESS_RELIEVIN">#REF!</definedName>
    <definedName name="SUBA">'[26]SUB APU'!$A:$D</definedName>
    <definedName name="SUBSALIMENT">#REF!</definedName>
    <definedName name="SUBSIHABITACION">#REF!</definedName>
    <definedName name="SUBSITRANSP">#REF!</definedName>
    <definedName name="SUBTIPOACC">#REF!</definedName>
    <definedName name="SUBTRANS">#REF!</definedName>
    <definedName name="SUCRE">#REF!</definedName>
    <definedName name="SUECIA">#REF!</definedName>
    <definedName name="SUMINISTROS">[11]suministros!$C$5:$E$576</definedName>
    <definedName name="Summary">#REF!</definedName>
    <definedName name="Swvu.TAB1." hidden="1">[3]Presupuesto_Via_distribuidora!#REF!</definedName>
    <definedName name="Swvu.TAB2." hidden="1">[3]Presupuesto_Via_distribuidora!#REF!</definedName>
    <definedName name="Swvu.TAB3." hidden="1">[3]Presupuesto_Via_distribuidora!#REF!</definedName>
    <definedName name="Swvu.TAB4." hidden="1">[3]Presupuesto_Via_distribuidora!#REF!</definedName>
    <definedName name="Swvu.TAB5." hidden="1">[3]Presupuesto_Via_distribuidora!#REF!</definedName>
    <definedName name="T">#REF!</definedName>
    <definedName name="TESA">#REF!</definedName>
    <definedName name="TGGGGGGGGG">#REF!</definedName>
    <definedName name="tipo">[21]InformaXion!$B$3:$B$7</definedName>
    <definedName name="TIPO_DE_MANTTO">#REF!</definedName>
    <definedName name="tipov">#REF!</definedName>
    <definedName name="TITLE">#REF!</definedName>
    <definedName name="Titulo">#REF!</definedName>
    <definedName name="Titulo2">#REF!</definedName>
    <definedName name="TITULOANALISISUNITARIOS">#REF!</definedName>
    <definedName name="TITULOPRESUPUESTO">#REF!</definedName>
    <definedName name="_xlnm.Print_Titles">[3]Presupuesto_Via_distribuidora!$A$2:$IV$8</definedName>
    <definedName name="TODOANA">#REF!</definedName>
    <definedName name="TODOEQUIPO">#REF!</definedName>
    <definedName name="TODOINSU">#REF!</definedName>
    <definedName name="TODOITEM">#REF!</definedName>
    <definedName name="TOTA">#REF!</definedName>
    <definedName name="TOTAL_BASICO_A_DICIEMBRE">#REF!</definedName>
    <definedName name="TOTAL_ESPECIALIDADES">#REF!</definedName>
    <definedName name="TOTAL_LINEA">#REF!</definedName>
    <definedName name="TOTAL_OBRAS_PROGRAMADAS_POR_INICIAR">#REF!</definedName>
    <definedName name="TOTAL_PRODUCCION_A_LA_FECHA">#REF!</definedName>
    <definedName name="TOTASBNK">#REF!</definedName>
    <definedName name="TRANS">[6]Data!$1441:$1448</definedName>
    <definedName name="transporte">#REF!</definedName>
    <definedName name="U">#REF!</definedName>
    <definedName name="U_Z">#REF!</definedName>
    <definedName name="Unidad">#REF!</definedName>
    <definedName name="unidades_reales">[27]Instrucciones!$C$10</definedName>
    <definedName name="UNION_Z">#REF!</definedName>
    <definedName name="UNIT">#REF!</definedName>
    <definedName name="US">#REF!</definedName>
    <definedName name="USUARIOS">#REF!</definedName>
    <definedName name="UTIL">#REF!</definedName>
    <definedName name="utilidad">#REF!</definedName>
    <definedName name="Validez">#REF!</definedName>
    <definedName name="VALOR_OBRAS_INICIADAS_PENDIENTES_POR_TERMINAR">#REF!</definedName>
    <definedName name="Valor_Unitario">#REF!</definedName>
    <definedName name="VariosAnalisis">#REF!</definedName>
    <definedName name="VEHICULOS">#REF!</definedName>
    <definedName name="VENEZ">#REF!</definedName>
    <definedName name="vent">#REF!</definedName>
    <definedName name="VENTANAS_ITEM">[9]Presupuesto!#REF!</definedName>
    <definedName name="VFFFFFFF">#REF!</definedName>
    <definedName name="VFGBNHJ">#REF!</definedName>
    <definedName name="VFR">#REF!</definedName>
    <definedName name="VIATICOS">#REF!</definedName>
    <definedName name="vidri">#REF!</definedName>
    <definedName name="VOY">#REF!</definedName>
    <definedName name="VSP">#REF!</definedName>
    <definedName name="VVVVVVBBB">#REF!</definedName>
    <definedName name="VVVVVVCC">#REF!</definedName>
    <definedName name="W">#REF!</definedName>
    <definedName name="WAGE_RATE">#REF!</definedName>
    <definedName name="Wage0100">#REF!</definedName>
    <definedName name="Wage0200">#REF!</definedName>
    <definedName name="WGT">#REF!</definedName>
    <definedName name="wrn.GENERAL." hidden="1">{"TAB1",#N/A,TRUE,"GENERAL";"TAB2",#N/A,TRUE,"GENERAL";"TAB3",#N/A,TRUE,"GENERAL";"TAB4",#N/A,TRUE,"GENERAL";"TAB5",#N/A,TRUE,"GENERAL"}</definedName>
    <definedName name="wrn.items." hidden="1">{#N/A,#N/A,FALSE,"Items"}</definedName>
    <definedName name="wrn.listado." hidden="1">{#N/A,#N/A,FALSE,"PROPON.2001"}</definedName>
    <definedName name="wrn.via." hidden="1">{"via1",#N/A,TRUE,"general";"via2",#N/A,TRUE,"general";"via3",#N/A,TRUE,"general"}</definedName>
    <definedName name="wrn1.items" hidden="1">{#N/A,#N/A,FALSE,"Items"}</definedName>
    <definedName name="WSSSSSSSSSS">#REF!</definedName>
    <definedName name="wvu.TAB1." hidden="1">{TRUE,TRUE,-1.25,-16.25,772.5,492.75,FALSE,FALSE,TRUE,FALSE,0,1,#N/A,10,#N/A,15.5208333333333,44.3846153846154,1,FALSE,FALSE,3,TRUE,1,FALSE,75,"Swvu.TAB1.","ACwvu.TAB1.",39,FALSE,FALSE,0.669291338582677,0.551181102362205,0.511811023622047,0.708661417322835,2,"","&amp;L&amp;8Adendo No. 6&amp;R&amp;8Página 5.&amp;P",TRUE,FALSE,FALSE,FALSE,1,100,#N/A,#N/A,"=R10C1:R190C9","=R1:R9",#N/A,#N/A,FALSE,FALSE,TRUE,1,300,300,FALSE,FALSE,TRUE,TRUE,TRUE}</definedName>
    <definedName name="wvu.TAB2." hidden="1">{TRUE,TRUE,-1.25,-16.25,772.5,492.75,FALSE,FALSE,TRUE,FALSE,0,1,#N/A,203,#N/A,15.5208333333333,45.2307692307692,1,FALSE,FALSE,3,TRUE,1,FALSE,75,"Swvu.TAB2.","ACwvu.TAB2.",39,FALSE,FALSE,0.65,0.55,0.5,0.71,2,"","&amp;L&amp;8Adendo No. 6&amp;R&amp;8Página 5.&amp;P",TRUE,FALSE,FALSE,FALSE,1,100,#N/A,#N/A,"=R203C1:R331C9","=R193:R202",#N/A,#N/A,FALSE,FALSE,TRUE,1,300,300,FALSE,FALSE,TRUE,TRUE,TRUE}</definedName>
    <definedName name="wvu.TAB3." hidden="1">{TRUE,TRUE,-1.25,-16.25,772.5,492.75,FALSE,FALSE,TRUE,FALSE,0,1,#N/A,305,#N/A,15.5208333333333,41.5714285714286,1,FALSE,FALSE,3,TRUE,1,FALSE,75,"Swvu.TAB3.","ACwvu.TAB3.",39,FALSE,FALSE,0.65,0.55,0.5,0.71,2,"","&amp;L&amp;8Adendo No. 6&amp;R&amp;8Página 5.&amp;P",TRUE,FALSE,FALSE,FALSE,1,100,#N/A,#N/A,"=R346C1:R558C9","=R336:R345",#N/A,#N/A,FALSE,FALSE,TRUE,1,300,300,FALSE,FALSE,TRUE,TRUE,TRUE}</definedName>
    <definedName name="wvu.TAB4." hidden="1">{TRUE,TRUE,-1.25,-16.25,772.5,492.75,FALSE,FALSE,TRUE,FALSE,0,1,#N/A,574,#N/A,15.5208333333333,45.1538461538462,1,FALSE,FALSE,3,TRUE,1,FALSE,75,"Swvu.TAB4.","ACwvu.TAB4.",39,FALSE,FALSE,0.65,0.55,0.5,0.71,2,"","&amp;L&amp;8Adendo No. 6_x000D_&amp;R&amp;8Página 5.&amp;P",TRUE,FALSE,FALSE,FALSE,1,100,#N/A,#N/A,"=R574C1:R842C9","=R564:R573",#N/A,#N/A,FALSE,FALSE,TRUE,1,300,300,FALSE,FALSE,TRUE,TRUE,TRUE}</definedName>
    <definedName name="wvu.TAB5." hidden="1">{TRUE,TRUE,-1.25,-16.25,772.5,492.75,FALSE,FALSE,TRUE,FALSE,0,1,#N/A,856,#N/A,15.5208333333333,42.2307692307692,1,FALSE,FALSE,3,TRUE,1,FALSE,75,"Swvu.TAB5.","ACwvu.TAB5.",70,FALSE,FALSE,0.65,0.55,0.5,0.71,2,"","&amp;L&amp;8Adendo No. 6&amp;R&amp;8Página 5.&amp;P",TRUE,FALSE,FALSE,FALSE,1,100,#N/A,#N/A,"=R856C1:R1054C9","=R846:R855",#N/A,#N/A,FALSE,FALSE,TRUE,1,300,300,FALSE,FALSE,TRUE,TRUE,TRUE}</definedName>
    <definedName name="ww">#REF!</definedName>
    <definedName name="wwww">#REF!</definedName>
    <definedName name="wwwww">#REF!</definedName>
    <definedName name="WWWWWWWWW">#REF!</definedName>
    <definedName name="XSSSSSSSSS">#REF!</definedName>
    <definedName name="XSW">#REF!</definedName>
    <definedName name="xx">#REF!</definedName>
    <definedName name="xxxx">#REF!</definedName>
    <definedName name="XXXXX">#REF!</definedName>
    <definedName name="Y">#REF!</definedName>
    <definedName name="YEN">#REF!</definedName>
    <definedName name="Z">#REF!</definedName>
    <definedName name="Z_026CD6D7_F7CA_4BE8_B625_9A1778CFA739_.wvu.FilterData" hidden="1">[3]Presupuesto_Via_distribuidora!$A$9:$H$344</definedName>
    <definedName name="Z_026CD6D7_F7CA_4BE8_B625_9A1778CFA739_.wvu.PrintArea" hidden="1">[3]Presupuesto_Via_distribuidora!$A$390:$I$602</definedName>
    <definedName name="Z_026CD6D7_F7CA_4BE8_B625_9A1778CFA739_.wvu.PrintTitles" hidden="1">[3]Presupuesto_Via_distribuidora!$A$380:$IV$389</definedName>
    <definedName name="Z_05670E35_1347_49D9_AD91_AA9A31A4EF61_.wvu.FilterData" hidden="1">[3]Presupuesto_Via_distribuidora!$A$9:$H$344</definedName>
    <definedName name="Z_05670E35_1347_49D9_AD91_AA9A31A4EF61_.wvu.PrintArea" hidden="1">[3]Presupuesto_Via_distribuidora!$C$1:$H$344</definedName>
    <definedName name="Z_05670E35_1347_49D9_AD91_AA9A31A4EF61_.wvu.PrintTitles" hidden="1">[3]Presupuesto_Via_distribuidora!$A$2:$IV$8</definedName>
    <definedName name="Z_0890F28A_A8C8_451C_A3E6_C3AFDD239B64_.wvu.FilterData" hidden="1">[3]Presupuesto_Via_distribuidora!$A$9:$H$344</definedName>
    <definedName name="Z_0890F28A_A8C8_451C_A3E6_C3AFDD239B64_.wvu.PrintArea" hidden="1">[3]Presupuesto_Via_distribuidora!$A$392:$I$604</definedName>
    <definedName name="Z_0890F28A_A8C8_451C_A3E6_C3AFDD239B64_.wvu.PrintTitles" hidden="1">[3]Presupuesto_Via_distribuidora!$A$382:$IV$391</definedName>
    <definedName name="Z_0A4C2D72_EA87_11DA_B6F6_00609720E0A1_.wvu.FilterData" hidden="1">[3]Presupuesto_Via_distribuidora!$A$9:$H$344</definedName>
    <definedName name="Z_0A4C2D72_EA87_11DA_B6F6_00609720E0A1_.wvu.PrintArea" hidden="1">[3]Presupuesto_Via_distribuidora!$A$10:$I$164</definedName>
    <definedName name="Z_0A4C2D72_EA87_11DA_B6F6_00609720E0A1_.wvu.PrintTitles" hidden="1">[3]Presupuesto_Via_distribuidora!$A$1:$IV$9</definedName>
    <definedName name="Z_0A4C2D73_EA87_11DA_B6F6_00609720E0A1_.wvu.FilterData" hidden="1">[3]Presupuesto_Via_distribuidora!$A$9:$H$344</definedName>
    <definedName name="Z_0A4C2D73_EA87_11DA_B6F6_00609720E0A1_.wvu.PrintArea" hidden="1">[3]Presupuesto_Via_distribuidora!$A$176:$I$193</definedName>
    <definedName name="Z_0A4C2D73_EA87_11DA_B6F6_00609720E0A1_.wvu.PrintTitles" hidden="1">[3]Presupuesto_Via_distribuidora!#REF!</definedName>
    <definedName name="Z_0A4C2D74_EA87_11DA_B6F6_00609720E0A1_.wvu.FilterData" hidden="1">[3]Presupuesto_Via_distribuidora!$A$9:$H$344</definedName>
    <definedName name="Z_0A4C2D74_EA87_11DA_B6F6_00609720E0A1_.wvu.PrintArea" hidden="1">[3]Presupuesto_Via_distribuidora!$A$342:$I$541</definedName>
    <definedName name="Z_0A4C2D74_EA87_11DA_B6F6_00609720E0A1_.wvu.PrintTitles" hidden="1">[3]Presupuesto_Via_distribuidora!#REF!</definedName>
    <definedName name="Z_0A4C2D75_EA87_11DA_B6F6_00609720E0A1_.wvu.FilterData" hidden="1">[3]Presupuesto_Via_distribuidora!$A$9:$H$344</definedName>
    <definedName name="Z_0A4C2D75_EA87_11DA_B6F6_00609720E0A1_.wvu.PrintArea" hidden="1">[3]Presupuesto_Via_distribuidora!$A$557:$I$825</definedName>
    <definedName name="Z_0A4C2D75_EA87_11DA_B6F6_00609720E0A1_.wvu.PrintTitles" hidden="1">[3]Presupuesto_Via_distribuidora!$A$547:$IV$556</definedName>
    <definedName name="Z_0A4C2D76_EA87_11DA_B6F6_00609720E0A1_.wvu.FilterData" hidden="1">[3]Presupuesto_Via_distribuidora!$A$9:$H$344</definedName>
    <definedName name="Z_0A4C2D76_EA87_11DA_B6F6_00609720E0A1_.wvu.PrintArea" hidden="1">[3]Presupuesto_Via_distribuidora!$A$839:$I$1037</definedName>
    <definedName name="Z_0A4C2D76_EA87_11DA_B6F6_00609720E0A1_.wvu.PrintTitles" hidden="1">[3]Presupuesto_Via_distribuidora!$A$829:$IV$838</definedName>
    <definedName name="Z_0E0DE1F8_394A_4093_8E74_B2A631A3A88C_.wvu.FilterData" hidden="1">[3]Presupuesto_Via_distribuidora!$A$9:$H$344</definedName>
    <definedName name="Z_0E0DE1F8_394A_4093_8E74_B2A631A3A88C_.wvu.PrintArea" hidden="1">[3]Presupuesto_Via_distribuidora!$A$620:$I$888</definedName>
    <definedName name="Z_0E0DE1F8_394A_4093_8E74_B2A631A3A88C_.wvu.PrintTitles" hidden="1">[3]Presupuesto_Via_distribuidora!$A$610:$IV$619</definedName>
    <definedName name="Z_18C710ED_70CF_48D0_92F5_038A88335068_.wvu.FilterData" hidden="1">[3]Presupuesto_Via_distribuidora!$A$9:$H$344</definedName>
    <definedName name="Z_18C710ED_70CF_48D0_92F5_038A88335068_.wvu.PrintArea" hidden="1">[3]Presupuesto_Via_distribuidora!$C$1:$H$344</definedName>
    <definedName name="Z_18C710ED_70CF_48D0_92F5_038A88335068_.wvu.PrintTitles" hidden="1">[3]Presupuesto_Via_distribuidora!$A$2:$IV$8</definedName>
    <definedName name="Z_378D82E8_FE69_4712_AE73_9D578C4190DE_.wvu.FilterData" hidden="1">[3]Presupuesto_Via_distribuidora!$A$9:$H$344</definedName>
    <definedName name="Z_378D82E8_FE69_4712_AE73_9D578C4190DE_.wvu.PrintArea" hidden="1">[3]Presupuesto_Via_distribuidora!$C$1:$H$344</definedName>
    <definedName name="Z_378D82E8_FE69_4712_AE73_9D578C4190DE_.wvu.PrintTitles" hidden="1">[3]Presupuesto_Via_distribuidora!$A$2:$IV$8</definedName>
    <definedName name="Z_381FCF61_DF95_4756_B103_A1118DFFDE02_.wvu.FilterData" hidden="1">[3]Presupuesto_Via_distribuidora!$A$9:$H$344</definedName>
    <definedName name="Z_381FCF61_DF95_4756_B103_A1118DFFDE02_.wvu.PrintArea" hidden="1">[3]Presupuesto_Via_distribuidora!$C$1:$H$344</definedName>
    <definedName name="Z_381FCF61_DF95_4756_B103_A1118DFFDE02_.wvu.PrintTitles" hidden="1">[3]Presupuesto_Via_distribuidora!$A$2:$IV$8</definedName>
    <definedName name="Z_3B3C0CA1_2A9C_45FD_9823_50B200F6C0D1_.wvu.FilterData" hidden="1">[3]Presupuesto_Via_distribuidora!$A$9:$H$344</definedName>
    <definedName name="Z_3B3C0CA1_2A9C_45FD_9823_50B200F6C0D1_.wvu.PrintArea" hidden="1">[3]Presupuesto_Via_distribuidora!$C$1:$H$344</definedName>
    <definedName name="Z_3B3C0CA1_2A9C_45FD_9823_50B200F6C0D1_.wvu.PrintTitles" hidden="1">[3]Presupuesto_Via_distribuidora!$A$2:$IV$8</definedName>
    <definedName name="Z_3E9430E5_6A83_435B_9E47_1B8F7E18D67C_.wvu.FilterData" hidden="1">[3]Presupuesto_Via_distribuidora!$A$9:$H$344</definedName>
    <definedName name="Z_3E9430E5_6A83_435B_9E47_1B8F7E18D67C_.wvu.PrintArea" hidden="1">[3]Presupuesto_Via_distribuidora!$C$1:$H$344</definedName>
    <definedName name="Z_3E9430E5_6A83_435B_9E47_1B8F7E18D67C_.wvu.PrintTitles" hidden="1">[3]Presupuesto_Via_distribuidora!$A$2:$IV$8</definedName>
    <definedName name="Z_4A14CB5C_2287_4F6E_9A65_22F0A4D81D81_.wvu.FilterData" hidden="1">[3]Presupuesto_Via_distribuidora!$A$9:$H$344</definedName>
    <definedName name="Z_4A14CB5C_2287_4F6E_9A65_22F0A4D81D81_.wvu.PrintArea" hidden="1">[3]Presupuesto_Via_distribuidora!$C$1:$H$344</definedName>
    <definedName name="Z_4A14CB5C_2287_4F6E_9A65_22F0A4D81D81_.wvu.PrintTitles" hidden="1">[3]Presupuesto_Via_distribuidora!$A$2:$IV$8</definedName>
    <definedName name="Z_4BBC24C4_A093_4EC9_8AFF_49C6F602CC39_.wvu.FilterData" hidden="1">[3]Presupuesto_Via_distribuidora!$A$9:$H$344</definedName>
    <definedName name="Z_4BBC24C4_A093_4EC9_8AFF_49C6F602CC39_.wvu.PrintArea" hidden="1">[3]Presupuesto_Via_distribuidora!$C$1:$H$344</definedName>
    <definedName name="Z_4BBC24C4_A093_4EC9_8AFF_49C6F602CC39_.wvu.PrintTitles" hidden="1">[3]Presupuesto_Via_distribuidora!$A$2:$IV$8</definedName>
    <definedName name="Z_504A8F9D_2C46_439E_975A_DF1C1FA56E7B_.wvu.FilterData" hidden="1">[3]Presupuesto_Via_distribuidora!$A$9:$H$344</definedName>
    <definedName name="Z_504A8F9D_2C46_439E_975A_DF1C1FA56E7B_.wvu.PrintArea" hidden="1">[3]Presupuesto_Via_distribuidora!$C$1:$H$344</definedName>
    <definedName name="Z_504A8F9D_2C46_439E_975A_DF1C1FA56E7B_.wvu.PrintTitles" hidden="1">[3]Presupuesto_Via_distribuidora!$A$2:$IV$8</definedName>
    <definedName name="Z_653348E7_CDAD_4F62_A236_641A4BB6425A_.wvu.FilterData" hidden="1">[3]Presupuesto_Via_distribuidora!$A$9:$H$344</definedName>
    <definedName name="Z_653348E7_CDAD_4F62_A236_641A4BB6425A_.wvu.PrintArea" hidden="1">[3]Presupuesto_Via_distribuidora!$A$221:$I$375</definedName>
    <definedName name="Z_653348E7_CDAD_4F62_A236_641A4BB6425A_.wvu.PrintTitles" hidden="1">[3]Presupuesto_Via_distribuidora!$A$211:$IV$220</definedName>
    <definedName name="Z_68C48519_C8C2_4287_96F6_0F561F815CE8_.wvu.FilterData" hidden="1">[3]Presupuesto_Via_distribuidora!$A$9:$H$344</definedName>
    <definedName name="Z_68C48519_C8C2_4287_96F6_0F561F815CE8_.wvu.PrintArea" hidden="1">[3]Presupuesto_Via_distribuidora!$C$1:$H$344</definedName>
    <definedName name="Z_68C48519_C8C2_4287_96F6_0F561F815CE8_.wvu.PrintTitles" hidden="1">[3]Presupuesto_Via_distribuidora!$A$2:$IV$8</definedName>
    <definedName name="Z_6BA141F2_E104_11DA_B6F6_00609720E0A1_.wvu.FilterData" hidden="1">[3]Presupuesto_Via_distribuidora!$A$9:$H$344</definedName>
    <definedName name="Z_6BA141F2_E104_11DA_B6F6_00609720E0A1_.wvu.PrintArea" hidden="1">[3]Presupuesto_Via_distribuidora!$A$10:$I$164</definedName>
    <definedName name="Z_6BA141F2_E104_11DA_B6F6_00609720E0A1_.wvu.PrintTitles" hidden="1">[3]Presupuesto_Via_distribuidora!$A$1:$IV$9</definedName>
    <definedName name="Z_6BA141F3_E104_11DA_B6F6_00609720E0A1_.wvu.FilterData" hidden="1">[3]Presupuesto_Via_distribuidora!$A$9:$H$344</definedName>
    <definedName name="Z_6BA141F3_E104_11DA_B6F6_00609720E0A1_.wvu.PrintArea" hidden="1">[3]Presupuesto_Via_distribuidora!$A$176:$I$193</definedName>
    <definedName name="Z_6BA141F3_E104_11DA_B6F6_00609720E0A1_.wvu.PrintTitles" hidden="1">[3]Presupuesto_Via_distribuidora!#REF!</definedName>
    <definedName name="Z_6BA141F4_E104_11DA_B6F6_00609720E0A1_.wvu.FilterData" hidden="1">[3]Presupuesto_Via_distribuidora!$A$9:$H$344</definedName>
    <definedName name="Z_6BA141F4_E104_11DA_B6F6_00609720E0A1_.wvu.PrintArea" hidden="1">[3]Presupuesto_Via_distribuidora!$A$342:$I$541</definedName>
    <definedName name="Z_6BA141F4_E104_11DA_B6F6_00609720E0A1_.wvu.PrintTitles" hidden="1">[3]Presupuesto_Via_distribuidora!#REF!</definedName>
    <definedName name="Z_6BA141F5_E104_11DA_B6F6_00609720E0A1_.wvu.FilterData" hidden="1">[3]Presupuesto_Via_distribuidora!$A$9:$H$344</definedName>
    <definedName name="Z_6BA141F5_E104_11DA_B6F6_00609720E0A1_.wvu.PrintArea" hidden="1">[3]Presupuesto_Via_distribuidora!$A$557:$I$825</definedName>
    <definedName name="Z_6BA141F5_E104_11DA_B6F6_00609720E0A1_.wvu.PrintTitles" hidden="1">[3]Presupuesto_Via_distribuidora!$A$547:$IV$556</definedName>
    <definedName name="Z_6BA141F6_E104_11DA_B6F6_00609720E0A1_.wvu.FilterData" hidden="1">[3]Presupuesto_Via_distribuidora!$A$9:$H$344</definedName>
    <definedName name="Z_6BA141F6_E104_11DA_B6F6_00609720E0A1_.wvu.PrintArea" hidden="1">[3]Presupuesto_Via_distribuidora!$A$839:$I$1037</definedName>
    <definedName name="Z_6BA141F6_E104_11DA_B6F6_00609720E0A1_.wvu.PrintTitles" hidden="1">[3]Presupuesto_Via_distribuidora!$A$829:$IV$838</definedName>
    <definedName name="Z_726673D2_C579_4EF3_83C7_45DC3792EA6A_.wvu.FilterData" hidden="1">[3]Presupuesto_Via_distribuidora!$A$9:$H$344</definedName>
    <definedName name="Z_726673D2_C579_4EF3_83C7_45DC3792EA6A_.wvu.PrintArea" hidden="1">[3]Presupuesto_Via_distribuidora!$A$10:$I$208</definedName>
    <definedName name="Z_726673D2_C579_4EF3_83C7_45DC3792EA6A_.wvu.PrintTitles" hidden="1">[3]Presupuesto_Via_distribuidora!$A$1:$IV$9</definedName>
    <definedName name="Z_729969D8_DFDA_47B9_ADA2_E05CF62B3DEF_.wvu.FilterData" hidden="1">[3]Presupuesto_Via_distribuidora!$A$9:$H$344</definedName>
    <definedName name="Z_729969D8_DFDA_47B9_ADA2_E05CF62B3DEF_.wvu.PrintArea" hidden="1">[3]Presupuesto_Via_distribuidora!$A$618:$I$886</definedName>
    <definedName name="Z_729969D8_DFDA_47B9_ADA2_E05CF62B3DEF_.wvu.PrintTitles" hidden="1">[3]Presupuesto_Via_distribuidora!$A$608:$IV$617</definedName>
    <definedName name="Z_75EDDC88_CA8C_4671_911D_25D74F37EC47_.wvu.FilterData" hidden="1">[3]Presupuesto_Via_distribuidora!$A$9:$H$344</definedName>
    <definedName name="Z_75EDDC88_CA8C_4671_911D_25D74F37EC47_.wvu.PrintArea" hidden="1">[3]Presupuesto_Via_distribuidora!$A$902:$I$1100</definedName>
    <definedName name="Z_75EDDC88_CA8C_4671_911D_25D74F37EC47_.wvu.PrintTitles" hidden="1">[3]Presupuesto_Via_distribuidora!$A$892:$IV$901</definedName>
    <definedName name="Z_80573755_2D8B_4158_BD3A_CC331B950748_.wvu.FilterData" hidden="1">[3]Presupuesto_Via_distribuidora!$A$9:$H$344</definedName>
    <definedName name="Z_80573755_2D8B_4158_BD3A_CC331B950748_.wvu.PrintArea" hidden="1">[3]Presupuesto_Via_distribuidora!$A$221:$I$375</definedName>
    <definedName name="Z_80573755_2D8B_4158_BD3A_CC331B950748_.wvu.PrintTitles" hidden="1">[3]Presupuesto_Via_distribuidora!$A$211:$IV$220</definedName>
    <definedName name="Z_9C7B0D6D_4DDE_4C72_B23F_2E183F63ECB1_.wvu.FilterData" hidden="1">[3]Presupuesto_Via_distribuidora!$A$9:$H$344</definedName>
    <definedName name="Z_9C7B0D6D_4DDE_4C72_B23F_2E183F63ECB1_.wvu.PrintArea" hidden="1">[3]Presupuesto_Via_distribuidora!$C$1:$H$344</definedName>
    <definedName name="Z_9C7B0D6D_4DDE_4C72_B23F_2E183F63ECB1_.wvu.PrintTitles" hidden="1">[3]Presupuesto_Via_distribuidora!$A$2:$IV$8</definedName>
    <definedName name="Z_9C8B6436_249F_426A_96DC_EEE5E7CB7D1B_.wvu.FilterData" hidden="1">[3]Presupuesto_Via_distribuidora!$A$9:$H$344</definedName>
    <definedName name="Z_9C8B6436_249F_426A_96DC_EEE5E7CB7D1B_.wvu.PrintArea" hidden="1">[3]Presupuesto_Via_distribuidora!$C$1:$H$344</definedName>
    <definedName name="Z_9C8B6436_249F_426A_96DC_EEE5E7CB7D1B_.wvu.PrintTitles" hidden="1">[3]Presupuesto_Via_distribuidora!$A$2:$IV$8</definedName>
    <definedName name="Z_9FCFD0D5_270B_4F36_B422_02EF7A3700B8_.wvu.FilterData" hidden="1">[3]Presupuesto_Via_distribuidora!$A$9:$H$344</definedName>
    <definedName name="Z_9FCFD0D5_270B_4F36_B422_02EF7A3700B8_.wvu.PrintArea" hidden="1">[3]Presupuesto_Via_distribuidora!$A$390:$I$602</definedName>
    <definedName name="Z_9FCFD0D5_270B_4F36_B422_02EF7A3700B8_.wvu.PrintTitles" hidden="1">[3]Presupuesto_Via_distribuidora!$A$380:$IV$389</definedName>
    <definedName name="Z_9FE8FF3F_4486_44D6_9AFB_43CC5B824BF9_.wvu.FilterData" hidden="1">[3]Presupuesto_Via_distribuidora!$A$9:$H$344</definedName>
    <definedName name="Z_9FE8FF3F_4486_44D6_9AFB_43CC5B824BF9_.wvu.PrintArea" hidden="1">[3]Presupuesto_Via_distribuidora!$C$1:$H$344</definedName>
    <definedName name="Z_9FE8FF3F_4486_44D6_9AFB_43CC5B824BF9_.wvu.PrintTitles" hidden="1">[3]Presupuesto_Via_distribuidora!$A$2:$IV$8</definedName>
    <definedName name="Z_A3DE26BA_CF48_4654_9BE9_FAEB3C301C95_.wvu.FilterData" hidden="1">[3]Presupuesto_Via_distribuidora!$A$9:$H$344</definedName>
    <definedName name="Z_A3DE26BA_CF48_4654_9BE9_FAEB3C301C95_.wvu.PrintArea" hidden="1">[3]Presupuesto_Via_distribuidora!$A$221:$I$377</definedName>
    <definedName name="Z_A3DE26BA_CF48_4654_9BE9_FAEB3C301C95_.wvu.PrintTitles" hidden="1">[3]Presupuesto_Via_distribuidora!$A$211:$IV$220</definedName>
    <definedName name="Z_AAA1DD33_F1E3_423A_B1F2_E8567F4D95A5_.wvu.FilterData" hidden="1">[3]Presupuesto_Via_distribuidora!$A$9:$H$344</definedName>
    <definedName name="Z_AAA1DD33_F1E3_423A_B1F2_E8567F4D95A5_.wvu.PrintArea" hidden="1">[3]Presupuesto_Via_distribuidora!$A$900:$I$1098</definedName>
    <definedName name="Z_AAA1DD33_F1E3_423A_B1F2_E8567F4D95A5_.wvu.PrintTitles" hidden="1">[3]Presupuesto_Via_distribuidora!$A$890:$IV$899</definedName>
    <definedName name="Z_B4899972_EBDC_11DA_B6F6_00609720E0A1_.wvu.FilterData" hidden="1">[3]Presupuesto_Via_distribuidora!$A$9:$H$344</definedName>
    <definedName name="Z_B4899972_EBDC_11DA_B6F6_00609720E0A1_.wvu.PrintArea" hidden="1">[3]Presupuesto_Via_distribuidora!$A$10:$I$164</definedName>
    <definedName name="Z_B4899972_EBDC_11DA_B6F6_00609720E0A1_.wvu.PrintTitles" hidden="1">[3]Presupuesto_Via_distribuidora!$A$1:$IV$9</definedName>
    <definedName name="Z_B4899973_EBDC_11DA_B6F6_00609720E0A1_.wvu.FilterData" hidden="1">[3]Presupuesto_Via_distribuidora!$A$9:$H$344</definedName>
    <definedName name="Z_B4899973_EBDC_11DA_B6F6_00609720E0A1_.wvu.PrintArea" hidden="1">[3]Presupuesto_Via_distribuidora!$A$176:$I$193</definedName>
    <definedName name="Z_B4899973_EBDC_11DA_B6F6_00609720E0A1_.wvu.PrintTitles" hidden="1">[3]Presupuesto_Via_distribuidora!#REF!</definedName>
    <definedName name="Z_B4899974_EBDC_11DA_B6F6_00609720E0A1_.wvu.FilterData" hidden="1">[3]Presupuesto_Via_distribuidora!$A$9:$H$344</definedName>
    <definedName name="Z_B4899974_EBDC_11DA_B6F6_00609720E0A1_.wvu.PrintArea" hidden="1">[3]Presupuesto_Via_distribuidora!$A$342:$I$541</definedName>
    <definedName name="Z_B4899974_EBDC_11DA_B6F6_00609720E0A1_.wvu.PrintTitles" hidden="1">[3]Presupuesto_Via_distribuidora!#REF!</definedName>
    <definedName name="Z_B4899975_EBDC_11DA_B6F6_00609720E0A1_.wvu.FilterData" hidden="1">[3]Presupuesto_Via_distribuidora!$A$9:$H$344</definedName>
    <definedName name="Z_B4899975_EBDC_11DA_B6F6_00609720E0A1_.wvu.PrintArea" hidden="1">[3]Presupuesto_Via_distribuidora!$A$557:$I$825</definedName>
    <definedName name="Z_B4899975_EBDC_11DA_B6F6_00609720E0A1_.wvu.PrintTitles" hidden="1">[3]Presupuesto_Via_distribuidora!$A$547:$IV$556</definedName>
    <definedName name="Z_B4899976_EBDC_11DA_B6F6_00609720E0A1_.wvu.FilterData" hidden="1">[3]Presupuesto_Via_distribuidora!$A$9:$H$344</definedName>
    <definedName name="Z_B4899976_EBDC_11DA_B6F6_00609720E0A1_.wvu.PrintArea" hidden="1">[3]Presupuesto_Via_distribuidora!$A$839:$I$1037</definedName>
    <definedName name="Z_B4899976_EBDC_11DA_B6F6_00609720E0A1_.wvu.PrintTitles" hidden="1">[3]Presupuesto_Via_distribuidora!$A$829:$IV$838</definedName>
    <definedName name="Z_C24E6469_C4CC_430B_8814_72DD019DF2C8_.wvu.FilterData" hidden="1">[3]Presupuesto_Via_distribuidora!$A$9:$H$344</definedName>
    <definedName name="Z_C24E6469_C4CC_430B_8814_72DD019DF2C8_.wvu.PrintArea" hidden="1">[3]Presupuesto_Via_distribuidora!$A$900:$I$1098</definedName>
    <definedName name="Z_C24E6469_C4CC_430B_8814_72DD019DF2C8_.wvu.PrintTitles" hidden="1">[3]Presupuesto_Via_distribuidora!$A$890:$IV$899</definedName>
    <definedName name="Z_CA61CA57_E7CE_4A4D_974A_F3124BCA2797_.wvu.FilterData" hidden="1">[3]Presupuesto_Via_distribuidora!$A$9:$H$344</definedName>
    <definedName name="Z_CA61CA57_E7CE_4A4D_974A_F3124BCA2797_.wvu.PrintArea" hidden="1">[3]Presupuesto_Via_distribuidora!$A$618:$I$886</definedName>
    <definedName name="Z_CA61CA57_E7CE_4A4D_974A_F3124BCA2797_.wvu.PrintTitles" hidden="1">[3]Presupuesto_Via_distribuidora!$A$608:$IV$617</definedName>
    <definedName name="Z_DA4D5A8F_12FA_42F5_A8BB_526600E97433_.wvu.FilterData" hidden="1">[3]Presupuesto_Via_distribuidora!$A$9:$H$344</definedName>
    <definedName name="Z_DA4D5A8F_12FA_42F5_A8BB_526600E97433_.wvu.PrintArea" hidden="1">[3]Presupuesto_Via_distribuidora!$C$1:$H$344</definedName>
    <definedName name="Z_DA4D5A8F_12FA_42F5_A8BB_526600E97433_.wvu.PrintTitles" hidden="1">[3]Presupuesto_Via_distribuidora!$A$2:$IV$8</definedName>
    <definedName name="Z_DFB4C5EB_A8D3_475E_B627_EA98F95F9220_.wvu.FilterData" hidden="1">[3]Presupuesto_Via_distribuidora!$A$9:$H$344</definedName>
    <definedName name="Z_DFB4C5EB_A8D3_475E_B627_EA98F95F9220_.wvu.PrintArea" hidden="1">[3]Presupuesto_Via_distribuidora!$A$10:$I$208</definedName>
    <definedName name="Z_DFB4C5EB_A8D3_475E_B627_EA98F95F9220_.wvu.PrintTitles" hidden="1">[3]Presupuesto_Via_distribuidora!$A$1:$IV$9</definedName>
    <definedName name="Z_F2B990A1_57B3_4766_8C3D_4D3A5265BAEF_.wvu.FilterData" hidden="1">[3]Presupuesto_Via_distribuidora!$A$9:$H$344</definedName>
    <definedName name="Z_F2B990A1_57B3_4766_8C3D_4D3A5265BAEF_.wvu.PrintArea" hidden="1">[3]Presupuesto_Via_distribuidora!$C$1:$H$344</definedName>
    <definedName name="Z_F2B990A1_57B3_4766_8C3D_4D3A5265BAEF_.wvu.PrintTitles" hidden="1">[3]Presupuesto_Via_distribuidora!$A$2:$IV$8</definedName>
    <definedName name="Z_F9482E1F_92B8_43D8_949A_7DDCF2E63A19_.wvu.FilterData" hidden="1">[3]Presupuesto_Via_distribuidora!$A$9:$H$344</definedName>
    <definedName name="Z_F9482E1F_92B8_43D8_949A_7DDCF2E63A19_.wvu.PrintArea" hidden="1">[3]Presupuesto_Via_distribuidora!$A$10:$I$208</definedName>
    <definedName name="Z_F9482E1F_92B8_43D8_949A_7DDCF2E63A19_.wvu.PrintTitles" hidden="1">[3]Presupuesto_Via_distribuidora!$A$1:$IV$9</definedName>
    <definedName name="ZAQ">#REF!</definedName>
    <definedName name="ZAQWWSSX">#REF!</definedName>
    <definedName name="ZASXCD">#REF!</definedName>
    <definedName name="ZASXCDFV">#REF!</definedName>
    <definedName name="ZASXCDFVBGH">#REF!</definedName>
    <definedName name="ZONA">[21]INFORMACION!$A$5:$E$5</definedName>
    <definedName name="ZXCDERT">#REF!</definedName>
    <definedName name="ZXCV">#REF!</definedName>
    <definedName name="ZXCVB">#REF!</definedName>
    <definedName name="ZXCVBN">#REF!</definedName>
    <definedName name="ZXCVBNM">#REF!</definedName>
    <definedName name="ZXDSER">#REF!</definedName>
    <definedName name="ZZZZZ">#REF!</definedName>
    <definedName name="ZZZZZZ">#REF!</definedName>
    <definedName name="zzzzzzz" hidden="1">#REF!</definedName>
    <definedName name="ZZZZZZZZZ">#REF!</definedName>
  </definedNames>
  <calcPr calcId="162913"/>
</workbook>
</file>

<file path=xl/calcChain.xml><?xml version="1.0" encoding="utf-8"?>
<calcChain xmlns="http://schemas.openxmlformats.org/spreadsheetml/2006/main">
  <c r="D42" i="5" l="1"/>
  <c r="D16" i="5"/>
  <c r="D46" i="5"/>
  <c r="D49" i="5"/>
  <c r="D47" i="5"/>
  <c r="D41" i="5"/>
  <c r="D40" i="5"/>
  <c r="D21" i="5"/>
  <c r="D20" i="5"/>
  <c r="D17" i="5"/>
  <c r="D11" i="5" l="1"/>
  <c r="D38" i="5" l="1"/>
  <c r="D37" i="5"/>
  <c r="D44" i="5" s="1"/>
  <c r="K18" i="1" l="1"/>
  <c r="L18" i="1" s="1"/>
  <c r="L197" i="1"/>
  <c r="L196" i="1"/>
  <c r="P156" i="1"/>
  <c r="K134" i="1"/>
  <c r="L134" i="1" s="1"/>
  <c r="L199" i="1" l="1"/>
  <c r="K131" i="1"/>
  <c r="H131" i="1" s="1"/>
  <c r="I131" i="1" s="1"/>
  <c r="K135" i="1"/>
  <c r="L135" i="1" s="1"/>
  <c r="H134" i="1"/>
  <c r="I134" i="1" s="1"/>
  <c r="H135" i="1" l="1"/>
  <c r="I135" i="1" s="1"/>
  <c r="L131" i="1"/>
  <c r="K126" i="1"/>
  <c r="K133" i="1" l="1"/>
  <c r="L133" i="1" l="1"/>
  <c r="H133" i="1"/>
  <c r="I133" i="1" s="1"/>
  <c r="K114" i="1"/>
  <c r="K116" i="1"/>
  <c r="H116" i="1" s="1"/>
  <c r="K111" i="1"/>
  <c r="H111" i="1" s="1"/>
  <c r="K120" i="1"/>
  <c r="H120" i="1" s="1"/>
  <c r="I120" i="1" s="1"/>
  <c r="G59" i="1"/>
  <c r="G58" i="1"/>
  <c r="G57" i="1"/>
  <c r="G56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1" i="1"/>
  <c r="G30" i="1"/>
  <c r="G28" i="1"/>
  <c r="G27" i="1"/>
  <c r="G26" i="1"/>
  <c r="G24" i="1"/>
  <c r="G22" i="1"/>
  <c r="G21" i="1"/>
  <c r="G20" i="1"/>
  <c r="G18" i="1"/>
  <c r="H18" i="1"/>
  <c r="I18" i="1" s="1"/>
  <c r="L57" i="1"/>
  <c r="K56" i="1"/>
  <c r="L56" i="1" s="1"/>
  <c r="K53" i="1"/>
  <c r="L53" i="1" s="1"/>
  <c r="K52" i="1"/>
  <c r="L52" i="1" s="1"/>
  <c r="K51" i="1"/>
  <c r="H51" i="1" s="1"/>
  <c r="I51" i="1" s="1"/>
  <c r="K50" i="1"/>
  <c r="H50" i="1" s="1"/>
  <c r="I50" i="1" s="1"/>
  <c r="K48" i="1"/>
  <c r="L48" i="1" s="1"/>
  <c r="K47" i="1"/>
  <c r="L47" i="1" s="1"/>
  <c r="K46" i="1"/>
  <c r="H46" i="1" s="1"/>
  <c r="I46" i="1" s="1"/>
  <c r="K45" i="1"/>
  <c r="H45" i="1" s="1"/>
  <c r="I45" i="1" s="1"/>
  <c r="K44" i="1"/>
  <c r="L44" i="1" s="1"/>
  <c r="K43" i="1"/>
  <c r="L43" i="1" s="1"/>
  <c r="K42" i="1"/>
  <c r="H42" i="1" s="1"/>
  <c r="I42" i="1" s="1"/>
  <c r="K41" i="1"/>
  <c r="H41" i="1" s="1"/>
  <c r="I41" i="1" s="1"/>
  <c r="K40" i="1"/>
  <c r="L40" i="1" s="1"/>
  <c r="K39" i="1"/>
  <c r="L39" i="1" s="1"/>
  <c r="K117" i="1"/>
  <c r="L117" i="1" s="1"/>
  <c r="K110" i="1"/>
  <c r="H110" i="1" s="1"/>
  <c r="I110" i="1" s="1"/>
  <c r="G110" i="1"/>
  <c r="G120" i="1"/>
  <c r="G117" i="1"/>
  <c r="H114" i="1" l="1"/>
  <c r="I114" i="1" s="1"/>
  <c r="L114" i="1"/>
  <c r="K58" i="1"/>
  <c r="K113" i="1"/>
  <c r="H113" i="1" s="1"/>
  <c r="K54" i="1"/>
  <c r="H54" i="1" s="1"/>
  <c r="I54" i="1" s="1"/>
  <c r="K27" i="1"/>
  <c r="H27" i="1" s="1"/>
  <c r="I27" i="1" s="1"/>
  <c r="K33" i="1"/>
  <c r="H33" i="1" s="1"/>
  <c r="I33" i="1" s="1"/>
  <c r="K28" i="1"/>
  <c r="H28" i="1" s="1"/>
  <c r="I28" i="1" s="1"/>
  <c r="K26" i="1"/>
  <c r="H26" i="1" s="1"/>
  <c r="I26" i="1" s="1"/>
  <c r="K30" i="1"/>
  <c r="L30" i="1" s="1"/>
  <c r="H48" i="1"/>
  <c r="I48" i="1" s="1"/>
  <c r="L51" i="1"/>
  <c r="H53" i="1"/>
  <c r="I53" i="1" s="1"/>
  <c r="L46" i="1"/>
  <c r="L42" i="1"/>
  <c r="H44" i="1"/>
  <c r="I44" i="1" s="1"/>
  <c r="H40" i="1"/>
  <c r="I40" i="1" s="1"/>
  <c r="L41" i="1"/>
  <c r="L45" i="1"/>
  <c r="L50" i="1"/>
  <c r="H39" i="1"/>
  <c r="I39" i="1" s="1"/>
  <c r="H43" i="1"/>
  <c r="I43" i="1" s="1"/>
  <c r="H47" i="1"/>
  <c r="I47" i="1" s="1"/>
  <c r="H52" i="1"/>
  <c r="I52" i="1" s="1"/>
  <c r="H56" i="1"/>
  <c r="I56" i="1" s="1"/>
  <c r="L120" i="1"/>
  <c r="H117" i="1"/>
  <c r="I117" i="1" s="1"/>
  <c r="K125" i="1"/>
  <c r="K119" i="1"/>
  <c r="H119" i="1" s="1"/>
  <c r="K118" i="1"/>
  <c r="H118" i="1" s="1"/>
  <c r="K38" i="1"/>
  <c r="H38" i="1" s="1"/>
  <c r="I38" i="1" s="1"/>
  <c r="K37" i="1"/>
  <c r="H37" i="1" s="1"/>
  <c r="I37" i="1" s="1"/>
  <c r="K17" i="1"/>
  <c r="H17" i="1" s="1"/>
  <c r="K15" i="1"/>
  <c r="H15" i="1" s="1"/>
  <c r="H58" i="1" l="1"/>
  <c r="I58" i="1" s="1"/>
  <c r="L58" i="1"/>
  <c r="L54" i="1"/>
  <c r="K21" i="1"/>
  <c r="H21" i="1" s="1"/>
  <c r="I21" i="1" s="1"/>
  <c r="L33" i="1"/>
  <c r="L26" i="1"/>
  <c r="L27" i="1"/>
  <c r="L38" i="1"/>
  <c r="K127" i="1"/>
  <c r="H127" i="1" s="1"/>
  <c r="H126" i="1"/>
  <c r="K129" i="1"/>
  <c r="H129" i="1" s="1"/>
  <c r="L37" i="1"/>
  <c r="L28" i="1"/>
  <c r="H30" i="1"/>
  <c r="I30" i="1" s="1"/>
  <c r="L111" i="1"/>
  <c r="L119" i="1"/>
  <c r="L118" i="1"/>
  <c r="L116" i="1"/>
  <c r="L110" i="1"/>
  <c r="G17" i="1"/>
  <c r="G16" i="1"/>
  <c r="I17" i="1"/>
  <c r="L17" i="1"/>
  <c r="L21" i="1" l="1"/>
  <c r="L126" i="1"/>
  <c r="L129" i="1"/>
  <c r="L127" i="1"/>
  <c r="G123" i="1" l="1"/>
  <c r="K132" i="1" l="1"/>
  <c r="G111" i="1"/>
  <c r="G113" i="1"/>
  <c r="G116" i="1"/>
  <c r="G118" i="1"/>
  <c r="G134" i="1"/>
  <c r="M129" i="1"/>
  <c r="I129" i="1"/>
  <c r="G129" i="1"/>
  <c r="I127" i="1"/>
  <c r="G127" i="1"/>
  <c r="M126" i="1"/>
  <c r="I126" i="1"/>
  <c r="G126" i="1"/>
  <c r="G125" i="1"/>
  <c r="G122" i="1"/>
  <c r="G121" i="1"/>
  <c r="E65" i="1"/>
  <c r="E64" i="1"/>
  <c r="E66" i="1"/>
  <c r="E69" i="1" s="1"/>
  <c r="G15" i="1"/>
  <c r="G119" i="1"/>
  <c r="H132" i="1" l="1"/>
  <c r="I132" i="1" s="1"/>
  <c r="L132" i="1"/>
  <c r="L125" i="1"/>
  <c r="H125" i="1"/>
  <c r="I125" i="1" s="1"/>
  <c r="G136" i="1"/>
  <c r="M127" i="1"/>
  <c r="E68" i="1"/>
  <c r="E71" i="1" s="1"/>
  <c r="I116" i="1" l="1"/>
  <c r="K22" i="1" l="1"/>
  <c r="H22" i="1" s="1"/>
  <c r="G172" i="1"/>
  <c r="L22" i="1" l="1"/>
  <c r="K123" i="1"/>
  <c r="I111" i="1"/>
  <c r="G186" i="1"/>
  <c r="E183" i="1"/>
  <c r="G175" i="1"/>
  <c r="L123" i="1" l="1"/>
  <c r="H123" i="1"/>
  <c r="I123" i="1" s="1"/>
  <c r="I119" i="1"/>
  <c r="I118" i="1"/>
  <c r="L113" i="1"/>
  <c r="E184" i="1"/>
  <c r="E186" i="1" s="1"/>
  <c r="K122" i="1" l="1"/>
  <c r="H122" i="1" s="1"/>
  <c r="I122" i="1" s="1"/>
  <c r="M118" i="1"/>
  <c r="M111" i="1"/>
  <c r="I113" i="1"/>
  <c r="K35" i="1"/>
  <c r="M122" i="1" l="1"/>
  <c r="L122" i="1"/>
  <c r="L35" i="1"/>
  <c r="H35" i="1"/>
  <c r="I35" i="1" s="1"/>
  <c r="I22" i="1" l="1"/>
  <c r="M116" i="1"/>
  <c r="I57" i="1"/>
  <c r="M54" i="1" l="1"/>
  <c r="M123" i="1" l="1"/>
  <c r="L59" i="1"/>
  <c r="K20" i="1"/>
  <c r="H20" i="1" s="1"/>
  <c r="I59" i="1"/>
  <c r="K34" i="1" l="1"/>
  <c r="H34" i="1" s="1"/>
  <c r="I34" i="1" s="1"/>
  <c r="K31" i="1"/>
  <c r="L31" i="1" s="1"/>
  <c r="L20" i="1"/>
  <c r="L34" i="1" l="1"/>
  <c r="H31" i="1"/>
  <c r="I31" i="1" s="1"/>
  <c r="K24" i="1"/>
  <c r="H24" i="1" s="1"/>
  <c r="I24" i="1" s="1"/>
  <c r="L24" i="1" l="1"/>
  <c r="K121" i="1" l="1"/>
  <c r="K16" i="1"/>
  <c r="L16" i="1" l="1"/>
  <c r="H16" i="1"/>
  <c r="I16" i="1" s="1"/>
  <c r="L121" i="1"/>
  <c r="L136" i="1" s="1"/>
  <c r="H121" i="1"/>
  <c r="I121" i="1" s="1"/>
  <c r="I136" i="1" s="1"/>
  <c r="I152" i="1" l="1"/>
  <c r="I155" i="1" s="1"/>
  <c r="I138" i="1"/>
  <c r="I15" i="1"/>
  <c r="M48" i="1"/>
  <c r="I154" i="1" l="1"/>
  <c r="L15" i="1"/>
  <c r="L60" i="1" s="1"/>
  <c r="M20" i="1" l="1"/>
  <c r="M15" i="1"/>
  <c r="G60" i="1" l="1"/>
  <c r="I20" i="1"/>
  <c r="I60" i="1" s="1"/>
  <c r="I62" i="1" s="1"/>
  <c r="I64" i="1" l="1"/>
  <c r="I66" i="1"/>
  <c r="I69" i="1" s="1"/>
  <c r="I65" i="1"/>
  <c r="I156" i="1"/>
  <c r="E155" i="1"/>
  <c r="E154" i="1"/>
  <c r="E156" i="1"/>
  <c r="E159" i="1" s="1"/>
  <c r="I68" i="1" l="1"/>
  <c r="I71" i="1" s="1"/>
  <c r="I73" i="1" s="1"/>
  <c r="O73" i="1" s="1"/>
  <c r="I159" i="1"/>
  <c r="E158" i="1"/>
  <c r="E161" i="1" s="1"/>
  <c r="I158" i="1" l="1"/>
  <c r="I161" i="1" l="1"/>
  <c r="I163" i="1" s="1"/>
  <c r="E172" i="1" l="1"/>
  <c r="E173" i="1" s="1"/>
  <c r="E175" i="1" s="1"/>
</calcChain>
</file>

<file path=xl/sharedStrings.xml><?xml version="1.0" encoding="utf-8"?>
<sst xmlns="http://schemas.openxmlformats.org/spreadsheetml/2006/main" count="423" uniqueCount="262">
  <si>
    <t>EMPOCALDAS  A.S. E.SP.</t>
  </si>
  <si>
    <t>EMPRESA DE OBRAS SANITARIAS DE CALDAS</t>
  </si>
  <si>
    <t>CANTIDAD</t>
  </si>
  <si>
    <t>UND</t>
  </si>
  <si>
    <t>VR.UNITARIO</t>
  </si>
  <si>
    <t>ACUMULADO ACTA ANTERIOR</t>
  </si>
  <si>
    <t>PRESENTE  ACTA</t>
  </si>
  <si>
    <t>DESCRIPCION</t>
  </si>
  <si>
    <t>ITEM</t>
  </si>
  <si>
    <t>CONTRACTUAL</t>
  </si>
  <si>
    <t>ACUMULADO  PRESENTE  ACTA</t>
  </si>
  <si>
    <t xml:space="preserve">% OBRA </t>
  </si>
  <si>
    <t>EJECUTADO</t>
  </si>
  <si>
    <t>VR. PARCIAL</t>
  </si>
  <si>
    <t>%EJECUC.</t>
  </si>
  <si>
    <t>VR. TOTAL</t>
  </si>
  <si>
    <t>SUMA ANTES  IVA</t>
  </si>
  <si>
    <t>Saldo del  Contrato</t>
  </si>
  <si>
    <t>SUMAS  IGUALES</t>
  </si>
  <si>
    <t>RESUMEN ANTICIPO:</t>
  </si>
  <si>
    <t>Valor Anticipo</t>
  </si>
  <si>
    <t>SUMA</t>
  </si>
  <si>
    <t>Saldo  Anticipo</t>
  </si>
  <si>
    <t>SUMAS IGUALES</t>
  </si>
  <si>
    <t>I. V. A.                                     %</t>
  </si>
  <si>
    <t>Nombre:  ABEL ROJAS RUBIANO</t>
  </si>
  <si>
    <t>ADMINISTRACION        %</t>
  </si>
  <si>
    <t>IMPREVISTOS                %</t>
  </si>
  <si>
    <t>UTILIDADES                  %</t>
  </si>
  <si>
    <t>INGENIERO ZONA ORIENTE</t>
  </si>
  <si>
    <t>EMPOCALDAS  S.A.  E.S.P.</t>
  </si>
  <si>
    <t>SUPERVISION:  ABEL  ROJAS RUBIANO</t>
  </si>
  <si>
    <t>Valor Adición No. 01</t>
  </si>
  <si>
    <t>und</t>
  </si>
  <si>
    <t>m3</t>
  </si>
  <si>
    <t>VR.PARCIAL</t>
  </si>
  <si>
    <t xml:space="preserve">COSTO DIRECTO  </t>
  </si>
  <si>
    <t>1.1</t>
  </si>
  <si>
    <t>1.2</t>
  </si>
  <si>
    <t>1.3</t>
  </si>
  <si>
    <t>2.1</t>
  </si>
  <si>
    <t>Demoliciones de pavimentos rigidos</t>
  </si>
  <si>
    <t>Demoliciones de Andenes y Sardinel en concreto hidráulico</t>
  </si>
  <si>
    <t>3.1</t>
  </si>
  <si>
    <t>Retiro de sobrantes en vehículo Automotor</t>
  </si>
  <si>
    <t>4.1</t>
  </si>
  <si>
    <t>Excavaciones en zanja - material Común  0 a 2 m</t>
  </si>
  <si>
    <t>ml</t>
  </si>
  <si>
    <t>5.1</t>
  </si>
  <si>
    <t>Rellenos compactos con material seleccionado  de excavación</t>
  </si>
  <si>
    <t>5.2</t>
  </si>
  <si>
    <t>Rellenos compactos con material comun de cantera prestamo</t>
  </si>
  <si>
    <t>6.1</t>
  </si>
  <si>
    <t>7.1</t>
  </si>
  <si>
    <t>7.4</t>
  </si>
  <si>
    <t>Und</t>
  </si>
  <si>
    <t>7.5</t>
  </si>
  <si>
    <t>7.6</t>
  </si>
  <si>
    <t>7.7</t>
  </si>
  <si>
    <t>7.8</t>
  </si>
  <si>
    <t>7.9</t>
  </si>
  <si>
    <t>8.1</t>
  </si>
  <si>
    <t>8.2</t>
  </si>
  <si>
    <t>Corte mecánizado profundidad  0.07 m</t>
  </si>
  <si>
    <t>1.4</t>
  </si>
  <si>
    <t>VALOR CONTRATO + ADICIÓN:</t>
  </si>
  <si>
    <t>2.3</t>
  </si>
  <si>
    <t>7.3</t>
  </si>
  <si>
    <t>Valla alusiva a la Obra de 4 x 2m</t>
  </si>
  <si>
    <t>GLOBAL</t>
  </si>
  <si>
    <t>RESUMEN TOTAL DEL CONTRATO:</t>
  </si>
  <si>
    <t>VALOR  TOTAL CONTRATO</t>
  </si>
  <si>
    <t>TOTAL A PAGAR AL CONTRATISTA</t>
  </si>
  <si>
    <t>10.1</t>
  </si>
  <si>
    <t>Cerramiento en polisombra Yute verde de H=2m, parales en guadua y Cinta Plástica.</t>
  </si>
  <si>
    <t>Excavaciones en Material Conglomerado</t>
  </si>
  <si>
    <t>Base/ cañuela camara D=1.20 m en concreto 3000 psi</t>
  </si>
  <si>
    <t>Suministro e Instalacion Tapa D=0.60m en HF</t>
  </si>
  <si>
    <t>Cajas de Inspeccion de 0,50 x 0,50 x 0,80, Incluye tapa reforzada</t>
  </si>
  <si>
    <t>7.11</t>
  </si>
  <si>
    <t>7.12</t>
  </si>
  <si>
    <t xml:space="preserve">Pavimento en rigido de 4000 Psi de espesor 0,18  en obra incluye Acelerante, Antisol, ensayos de laboratorios </t>
  </si>
  <si>
    <t>Adecuacion de Andenes y Rampas  e= 0,08 m Concreto de 3000 Psi.</t>
  </si>
  <si>
    <t>Contratista.</t>
  </si>
  <si>
    <t>PRELIMINARES</t>
  </si>
  <si>
    <t xml:space="preserve">EXCAVACIONES </t>
  </si>
  <si>
    <t>..,,</t>
  </si>
  <si>
    <t xml:space="preserve"> VALOR  TOTAL  OBRA </t>
  </si>
  <si>
    <t>COSTO  DIRECTO</t>
  </si>
  <si>
    <t xml:space="preserve"> </t>
  </si>
  <si>
    <t xml:space="preserve">  </t>
  </si>
  <si>
    <t>Base y Cañuela</t>
  </si>
  <si>
    <t xml:space="preserve">VALOR ACTA No. 01 PARCIAL  (Fecha: de 2019)               </t>
  </si>
  <si>
    <t xml:space="preserve">VALOR ACTA FINAL                  (Fecha: de 2019)               </t>
  </si>
  <si>
    <t xml:space="preserve">VALOR ACTA No. 01 PARCIAL  (Fecha: de 2018)               </t>
  </si>
  <si>
    <t xml:space="preserve">VALOR ACTA FINAL                  (Fecha: de 2018)               </t>
  </si>
  <si>
    <t>m2</t>
  </si>
  <si>
    <t>SECCIONAL CHINCHINA - CALDAS -</t>
  </si>
  <si>
    <t>1.-</t>
  </si>
  <si>
    <t>Localizacion y replanteo de redes (Incl.levantamiento del sector y plano record)</t>
  </si>
  <si>
    <t>mts</t>
  </si>
  <si>
    <t>Señalizacion Vertical preventivas (Desvio, hombres trabajando, vía cerrada, barreras etc.)</t>
  </si>
  <si>
    <t>DEMOLICIONES VARIAS</t>
  </si>
  <si>
    <t>Demoliciones varias de muros en concretos, otros</t>
  </si>
  <si>
    <t>SOBREACARREOS</t>
  </si>
  <si>
    <t>Entibado horizontal / vertical tipo 2</t>
  </si>
  <si>
    <t>RELLENOS COMPACTADOS</t>
  </si>
  <si>
    <t>SUSTITUCIONES- BASES Y SUBBASES COMPACTOS</t>
  </si>
  <si>
    <t>Suministro e instalación de afirmado en andenes compactos espesor 0,10 m</t>
  </si>
  <si>
    <t>Suministro e instalcion de Sub-base tipo INVIAS E=0,20 m. incluye ensayos de densidad, protor.</t>
  </si>
  <si>
    <t>Suministro e instalacion Sustitucion en arena  para tuberías y atraques.</t>
  </si>
  <si>
    <t>ALCANTARILLADOS</t>
  </si>
  <si>
    <t xml:space="preserve"> Instalación de tuberia corrugada PVC-S  de 160 mm (6"). Incluye manejo de aguas en zanja.</t>
  </si>
  <si>
    <t xml:space="preserve"> Instalacion tuberia corrugada PVC-S  de 250 mm (10").Incluye manejos de aguas en zanja.</t>
  </si>
  <si>
    <t>Instalacion tuberia corrugada PVC-S  de 400 mm (16").Incluye manejos de aguas en zanja.</t>
  </si>
  <si>
    <t>Empalmes a Cámaras d=1.20 m concreto 300 psi</t>
  </si>
  <si>
    <t>Empalmes a Cajas de Inspeccion Concreto 3000 psi</t>
  </si>
  <si>
    <t>Cámaras de Inspección D= 1.20 -Concreto  21 Mpa</t>
  </si>
  <si>
    <t>7.10</t>
  </si>
  <si>
    <t>Sumidero doble reja tipo sifon en concreto 21 Mpa   Tapa en HF, Acero de 1" separacion hierro 5 cms a ejes, platina central de refuerzo. según diseño establecido.</t>
  </si>
  <si>
    <t xml:space="preserve">Losa en concreto reforzado de 1.60 x1.60 x 0,18m acero de refuerzo, doble parrillas No. 4 cada 15 cms. incluye antisol y acelerante. </t>
  </si>
  <si>
    <t xml:space="preserve">OBRAS EN CONCRETO </t>
  </si>
  <si>
    <t>Pavimento Flexible mezcla caliente incluye Imprimación, regado, compactacion con cilindro espesor  0,18 m.</t>
  </si>
  <si>
    <t xml:space="preserve">Pavimento en rigido de 3000 Psi de espesor 0,12  en obra incluye Acelerante, Antisol, ensayos de laboratorios </t>
  </si>
  <si>
    <t>TRABAJO DE SOCIALIZACION</t>
  </si>
  <si>
    <t>9.1</t>
  </si>
  <si>
    <t>Trabajadora Social-toddo el proceso domic iliarias y socialización de la obra contrada</t>
  </si>
  <si>
    <t>Gbl</t>
  </si>
  <si>
    <t>Localización y Replanteo (Incluye plano record)</t>
  </si>
  <si>
    <t>Cerramiento con tela verde y soporte en guadua cada 2 metros</t>
  </si>
  <si>
    <t>EXCAVACIÓN</t>
  </si>
  <si>
    <t>En material Común de 0 a 2m</t>
  </si>
  <si>
    <t>Retiro de material sobrante en vehículo automotor</t>
  </si>
  <si>
    <t>ESTRUCTURA DE ALCANTARILLADO</t>
  </si>
  <si>
    <t>Instalación de tubería PVC corrugada de 12"</t>
  </si>
  <si>
    <t>Cámara de caida D=1,20m H&lt;=3.04,  espesor de pared E=0,20m con colchon de piedra pegada E=0,40m y boquilla.</t>
  </si>
  <si>
    <t>Instalación de tubería PVC corrugada de 6" para Domiciliarias</t>
  </si>
  <si>
    <t xml:space="preserve">Cajas de Inspección 0,50 x 0,50 para domiciliarias. Incluye tapa en concreto reforzada. </t>
  </si>
  <si>
    <t xml:space="preserve">Instalación de Silleta de 12 x 6" </t>
  </si>
  <si>
    <t xml:space="preserve">Empalme Cámara </t>
  </si>
  <si>
    <t>LLENOS</t>
  </si>
  <si>
    <t xml:space="preserve">Arena para base y atraque </t>
  </si>
  <si>
    <t xml:space="preserve">Lleno compactado con material de la obra </t>
  </si>
  <si>
    <t>Concreto para marco de la tapa MR 42 hecho en obra</t>
  </si>
  <si>
    <t>kilo</t>
  </si>
  <si>
    <t>ACERO</t>
  </si>
  <si>
    <t>Acero de refuerzo para graderias</t>
  </si>
  <si>
    <t>CONTRATO No:   0146 DE ABRIL 26 DE 2019.</t>
  </si>
  <si>
    <t>FECHA INICIACIÓN: MAYO 07 DE 2019</t>
  </si>
  <si>
    <t>FECHA VENCIMIENTO: JUNIO  20 DE 2019</t>
  </si>
  <si>
    <t xml:space="preserve">OBJETO: OBRA 1: REPOSICIÓN Y OPTIMIZACIÓN DEL ALCANTARILLADO, LOCALIZADO EN LA CALLE 5 CARRERA 3 BARRIO BUENA VISTA, MUNICIPIO DE CHINCHINA.  OBRA 2: CONSTRUCCIÓN DE LA RED DE ALCANTARILLADO CALLE 4 CON CARRERA 1 BARRIO OBRERO EN EL MUNICIPIO DE SALAMINA, CALDAS.-   </t>
  </si>
  <si>
    <t xml:space="preserve">OBJETO: OBRA 1: REPOSICIÓN Y OPTIMIZACIÓN DEL ALCANTARILLADO, LOCALIZADO EN LA CALLE 5 CARRERA 3 BARRIO BUENA VISTA, MUNICIPIO DE CHINCHINA, CALDAS.    </t>
  </si>
  <si>
    <t>MUNICIPIOS:  CHINCHINA Y SALAMINA</t>
  </si>
  <si>
    <t>REPRESENTANTE LEGAL: TATIANA  CARDONA  LOAIZA</t>
  </si>
  <si>
    <t>CONTRATISTA:  DUQUE Y DUQUE INGENIERÍA Y SERVICIOS  S.A.S.</t>
  </si>
  <si>
    <t>VALOR  CONTRATO:  $  66.363.245,00</t>
  </si>
  <si>
    <t>VALOR  OBRA  No.1:  $    40.960.980,00</t>
  </si>
  <si>
    <t>VALOR  OBRA  No.2:  $  25.402.266,00</t>
  </si>
  <si>
    <t xml:space="preserve">OBJETO: OBRA 2: CONSTRUCCIÓN DE LA RED DE ALCANTARILLADO CALLE 4 CON CARRERA 1 BARRIO OBRERO EN EL MUNICIPIO DE SALAMINA, CALDAS.-   </t>
  </si>
  <si>
    <t>Instalacion de silla yee de 16 x 6".</t>
  </si>
  <si>
    <t>SECCIONAL SALAMINA - CALDAS -</t>
  </si>
  <si>
    <t>Suministro instalación de tapa con aro de Inspección en HF  D= 0,60m.</t>
  </si>
  <si>
    <t>OBRAS ADICIONALES</t>
  </si>
  <si>
    <t>Cerco en malla eslabonada y parales en guadua altura 2 m.</t>
  </si>
  <si>
    <t>COSTO TOTAL  OBRAS CIVILES</t>
  </si>
  <si>
    <t xml:space="preserve">Pavimento en rigido de 3000 Psi de espesor 0,12  en obra incluye Acelerante, Antisol, ensayos de laboratorios. Pactado en el presente  contrato </t>
  </si>
  <si>
    <t>Losa en concreto reforzado de 1.60 x1.60 x 0,18m acero de refuerzo, doble parrillas No. 4 cada 15 cms. incluye antisol y acelerante. Pactados en el presente contrato contrato</t>
  </si>
  <si>
    <t xml:space="preserve">OBRAS ADICIONALES </t>
  </si>
  <si>
    <t>Excavacion en Roca</t>
  </si>
  <si>
    <t>Demoliciones de Andenes y Sardinel en concreto hidráulicoPactados en el presente contrato</t>
  </si>
  <si>
    <t>COSTO DIRECTO</t>
  </si>
  <si>
    <t>TODO COSTO</t>
  </si>
  <si>
    <t>ADICIÓN</t>
  </si>
  <si>
    <t>FECHA CORTE:   JULIO 8 DE 2019</t>
  </si>
  <si>
    <t>FECHA:  JULIO 10  DE 2019</t>
  </si>
  <si>
    <t>ACTA No.:    2 Y FINAL</t>
  </si>
  <si>
    <t>PRORROGA No. 1:  25 DÍAS CALENDARIOS.</t>
  </si>
  <si>
    <t>FECHA:  JULIO 10 DE 2019</t>
  </si>
  <si>
    <t xml:space="preserve">SON:  </t>
  </si>
  <si>
    <t>OBRA 1</t>
  </si>
  <si>
    <t>OBRA 2</t>
  </si>
  <si>
    <t xml:space="preserve">VR.TOTAL </t>
  </si>
  <si>
    <t>VR.CONTRATO</t>
  </si>
  <si>
    <t>TOTAL ADICION</t>
  </si>
  <si>
    <t>DUQUE Y DUQUE INGENIERÍA  Y SERVICIOS S.A.S.</t>
  </si>
  <si>
    <t>DUQUE Y DUQUE INGENIERÍA  Y SERVICIOS  S.A.S.</t>
  </si>
  <si>
    <t xml:space="preserve">Instalaciones Sanitarios en tuberia PVC Sanitaria para captar, encausar aguas residuales del Jardin Infantil  </t>
  </si>
  <si>
    <t>mes</t>
  </si>
  <si>
    <t>Chinchina</t>
  </si>
  <si>
    <t>Belalcazar</t>
  </si>
  <si>
    <t>Marulanda</t>
  </si>
  <si>
    <t>Salamina</t>
  </si>
  <si>
    <t>Supia</t>
  </si>
  <si>
    <t>Anserma</t>
  </si>
  <si>
    <t>Riosucio</t>
  </si>
  <si>
    <t>Risaralda</t>
  </si>
  <si>
    <t>Suspendido el contrato 0201</t>
  </si>
  <si>
    <t>En ejecución contrato 0170</t>
  </si>
  <si>
    <t>Pavimento</t>
  </si>
  <si>
    <t>Finalizando Pavimento</t>
  </si>
  <si>
    <t>Por inicial reposición acueducto</t>
  </si>
  <si>
    <t>Suspendido por el asfalto del invias</t>
  </si>
  <si>
    <t>Gladys guapacha</t>
  </si>
  <si>
    <t>Gildardo Ocampo y Jorge Ivan en proceso de liquidación</t>
  </si>
  <si>
    <t xml:space="preserve">ADMINISTRACION     </t>
  </si>
  <si>
    <t xml:space="preserve">IMPREVISTOS             </t>
  </si>
  <si>
    <t xml:space="preserve">UTILIDADES               </t>
  </si>
  <si>
    <t>DEMOLICIONES</t>
  </si>
  <si>
    <t>Excavacion en zanja - Material comun 0,0 a 2,0 Mts</t>
  </si>
  <si>
    <t xml:space="preserve">REPOSICION DE LA RED DE ALCANTARILLADO </t>
  </si>
  <si>
    <t>SUSTITUCION SUB-BASE Y BASES COMPACTADAS</t>
  </si>
  <si>
    <t xml:space="preserve">EVACUACION DE ESCOMBROS </t>
  </si>
  <si>
    <t>OBRAS  EN CONCRETO   HIDRAULICO</t>
  </si>
  <si>
    <t>TRABAJO SOCIAL Y PROFESIONAL SISO</t>
  </si>
  <si>
    <t>Profesional SISO</t>
  </si>
  <si>
    <t>GI</t>
  </si>
  <si>
    <t>COSTO TOTAL OBRA  (INCLUYE A.I.U.)</t>
  </si>
  <si>
    <t xml:space="preserve">I. V. A.   SOBRE UTILIDAD                               </t>
  </si>
  <si>
    <t xml:space="preserve"> COSTO TOTAL  OBRA (Incluye AIU e iva sobre utilidades)</t>
  </si>
  <si>
    <t>Bodega para campamento (incluye adecuaciones)</t>
  </si>
  <si>
    <t>Corte mecanizado de pavimento 0,07m</t>
  </si>
  <si>
    <t>Evacuación de escombros y sobrantes en vehículo automotor</t>
  </si>
  <si>
    <t>Suministro, transporte e instalación señales preventivas, reglamentarias e informativas</t>
  </si>
  <si>
    <t>Instalacion de valla institucional según diseño empocaldas 2x4 mt</t>
  </si>
  <si>
    <t>EXCAVACIONES</t>
  </si>
  <si>
    <t>Cerramiento en polisombra yute verde de H=2m, parales en guadua y cinta plástica</t>
  </si>
  <si>
    <t>Suministro, transporte e instalacion subbase para pavimento</t>
  </si>
  <si>
    <t>Trabajo Social</t>
  </si>
  <si>
    <t>ACERO DE REFUERZO</t>
  </si>
  <si>
    <t>kg</t>
  </si>
  <si>
    <t>CANT.</t>
  </si>
  <si>
    <t>Localización y replanteo de redes, incluye pano récord</t>
  </si>
  <si>
    <t>Demolición de andenes y sardineles en concreto hidráulico</t>
  </si>
  <si>
    <t>Excavacion en zanja - Conglomerado 0,0 a 2,0 Mts</t>
  </si>
  <si>
    <t>Transporte e instalacion de tuberia PVC corrugada Φ=160 mm (6") para alcantarillado</t>
  </si>
  <si>
    <t>Suministro e instalación Aro Tapa HF D=0,68m para cámara de inspección</t>
  </si>
  <si>
    <t>Empalme a cámara de inspección concreto 3000 psi</t>
  </si>
  <si>
    <t>Empalme a caja de inspección domiciliaria concreto 3000 psi</t>
  </si>
  <si>
    <t>RELLENOS</t>
  </si>
  <si>
    <t>Rellenos compactados con material de la obra</t>
  </si>
  <si>
    <t>Sustitucion en arena limpia para tuberías</t>
  </si>
  <si>
    <t>Rellenos compactados con material de cantera de préstamo</t>
  </si>
  <si>
    <t>Concreto para pavimento MR 41 para vías producido en obra</t>
  </si>
  <si>
    <t>Concreto de 21 Mpa para andenes y/o estructuras</t>
  </si>
  <si>
    <t>Acero de refuerzo Fy=60.000psi</t>
  </si>
  <si>
    <t>Cumplimientos al protocolo de Bioseguridad según facturas</t>
  </si>
  <si>
    <t>Transporte e instalacion de tuberia PVC corrugada Φ=315 mm (12") para alcantarillado, incluye manejo de aguas</t>
  </si>
  <si>
    <t>Rocería y limpieza</t>
  </si>
  <si>
    <t>Puente peatonal provisional en madera (ancho=1,40 m)</t>
  </si>
  <si>
    <t>Demolición de pavimento en concreto hidráulico</t>
  </si>
  <si>
    <t>Transporte e instalacion de tuberia PVC corrugada Φ=250 mm (10") para alcantarillado, incluye manejo de aguas</t>
  </si>
  <si>
    <t>Transporte e instalacion de tuberia PVC corrugada Φ=400 mm (16") para alcantarillado, incluye manejo de aguas</t>
  </si>
  <si>
    <t>Transporte e instalacion empalme para PVC corrugada de 400 x 160 mm para domiciliaria de alcantarillado (incluye acondicionador y adhesivo)</t>
  </si>
  <si>
    <t>Cámara de inspección/caída D=1,20m e=0,20m en concreto 3000 psi</t>
  </si>
  <si>
    <t>Base cañuela para cámara de inspección/caída D=1,20m e=0,20m en concreto 3000 psi</t>
  </si>
  <si>
    <t>Caja de inspección domiciliaria de 0,60m x 0,60m en concreto 3000 psi (incluye base y cañuela)</t>
  </si>
  <si>
    <t>ENTIBADOS</t>
  </si>
  <si>
    <t>Entibado horizontal/vertical tipo 1</t>
  </si>
  <si>
    <t>Suministro, transporte e instalacion afirmado compactado</t>
  </si>
  <si>
    <t>EMPOCALDAS  S.A. E.S.P.
EMPRESA DE OBRAS SANITARIAS DE CALDAS
SECCIONAL SAMANÁ CALDAS</t>
  </si>
  <si>
    <t>FORMULARIO DE PRECIOS  REPOSICIÓN DE REDES DE ALCANTARILLADO AL LADO DEL NUEVO CDI DEL MUNICIPIO DE SAMANÁ, CALDAS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</si>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</sst>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&quot;$&quot;#,##0;[Red]\-&quot;$&quot;#,##0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[$-C0A]d\-mmm\-yy;@"/>
    <numFmt numFmtId="169" formatCode="_-* #,##0.00\ &quot;€&quot;_-;\-* #,##0.00\ &quot;€&quot;_-;_-* &quot;-&quot;??\ &quot;€&quot;_-;_-@_-"/>
    <numFmt numFmtId="170" formatCode="_ [$€-2]\ * #,##0.00_ ;_ [$€-2]\ * \-#,##0.00_ ;_ [$€-2]\ * &quot;-&quot;??_ "/>
    <numFmt numFmtId="171" formatCode="_-* #,##0.00\ _€_-;\-* #,##0.00\ _€_-;_-* &quot;-&quot;??\ _€_-;_-@_-"/>
    <numFmt numFmtId="172" formatCode="_ * #,##0.00_ ;_ * \-#,##0.00_ ;_ * &quot;-&quot;??_ ;_ @_ "/>
    <numFmt numFmtId="173" formatCode="[$$-2C0A]\ #,##0"/>
    <numFmt numFmtId="174" formatCode="&quot;$&quot;\ #,##0;[Red]&quot;$&quot;\ \-#,##0"/>
    <numFmt numFmtId="175" formatCode="_ &quot;$&quot;\ * #,##0.00_ ;_ &quot;$&quot;\ * \-#,##0.00_ ;_ &quot;$&quot;\ * &quot;-&quot;??_ ;_ @_ "/>
    <numFmt numFmtId="176" formatCode="_ &quot;$&quot;\ * #.;_ &quot;$&quot;\ * \-#.;_ &quot;$&quot;\ * &quot;-&quot;??_ ;_ @_ⴆ"/>
    <numFmt numFmtId="177" formatCode="dd/mm/yyyy;@"/>
    <numFmt numFmtId="178" formatCode="_(* #,##0.0_);_(* \(#,##0.0\);_(* &quot;-&quot;??_);_(@_)"/>
    <numFmt numFmtId="179" formatCode="#,##0\ &quot;€&quot;;\-#,##0\ &quot;€&quot;"/>
    <numFmt numFmtId="180" formatCode="#,##0.0"/>
    <numFmt numFmtId="181" formatCode="_(* #,##0_);_(* \(#,##0\);_(* &quot;-&quot;??_);_(@_)"/>
    <numFmt numFmtId="182" formatCode="_([$$-240A]\ * #,##0_);_([$$-240A]\ * \(#,##0\);_([$$-240A]\ * &quot;-&quot;??_);_(@_)"/>
    <numFmt numFmtId="183" formatCode="0.0"/>
    <numFmt numFmtId="184" formatCode="_-&quot;$&quot;* #.##0.00_-;\-&quot;$&quot;* #.##0.00_-;_-&quot;$&quot;* &quot;-&quot;??_-;_-@_-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6.6"/>
      <color indexed="12"/>
      <name val="Calibri"/>
      <family val="2"/>
    </font>
    <font>
      <u/>
      <sz val="10"/>
      <color indexed="12"/>
      <name val="Arial"/>
      <family val="2"/>
    </font>
    <font>
      <sz val="12"/>
      <color indexed="8"/>
      <name val="Verdan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2.4"/>
      <color theme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982">
    <xf numFmtId="0" fontId="0" fillId="0" borderId="0"/>
    <xf numFmtId="166" fontId="5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4" fillId="0" borderId="22" applyNumberFormat="0" applyFill="0" applyAlignment="0" applyProtection="0"/>
    <xf numFmtId="0" fontId="13" fillId="23" borderId="2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7" fillId="0" borderId="0">
      <alignment vertical="top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9" borderId="20" applyNumberFormat="0" applyAlignment="0" applyProtection="0"/>
    <xf numFmtId="0" fontId="14" fillId="0" borderId="22" applyNumberFormat="0" applyFill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7" fillId="0" borderId="0"/>
    <xf numFmtId="0" fontId="23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23" fillId="0" borderId="0" applyNumberFormat="0" applyFill="0" applyBorder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" fillId="0" borderId="0"/>
    <xf numFmtId="0" fontId="23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23" fillId="0" borderId="0" applyNumberFormat="0" applyFill="0" applyBorder="0" applyProtection="0">
      <alignment vertical="top"/>
    </xf>
    <xf numFmtId="0" fontId="8" fillId="0" borderId="0"/>
    <xf numFmtId="0" fontId="5" fillId="0" borderId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7" fillId="25" borderId="26" applyNumberFormat="0" applyFont="0" applyAlignment="0" applyProtection="0"/>
    <xf numFmtId="0" fontId="27" fillId="22" borderId="2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2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2" fillId="22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6" fillId="9" borderId="20" applyNumberFormat="0" applyAlignment="0" applyProtection="0"/>
    <xf numFmtId="0" fontId="15" fillId="0" borderId="25" applyNumberFormat="0" applyFill="0" applyAlignment="0" applyProtection="0"/>
    <xf numFmtId="0" fontId="16" fillId="9" borderId="20" applyNumberForma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7" fillId="25" borderId="26" applyNumberFormat="0" applyFon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27" fillId="22" borderId="27" applyNumberFormat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51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61" applyNumberFormat="0" applyAlignment="0" applyProtection="0"/>
    <xf numFmtId="0" fontId="7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8" fillId="25" borderId="60" applyNumberFormat="0" applyFont="0" applyAlignment="0" applyProtection="0"/>
    <xf numFmtId="0" fontId="27" fillId="22" borderId="57" applyNumberFormat="0" applyAlignment="0" applyProtection="0"/>
    <xf numFmtId="0" fontId="7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27" fillId="22" borderId="53" applyNumberFormat="0" applyAlignment="0" applyProtection="0"/>
    <xf numFmtId="0" fontId="7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12" fillId="22" borderId="63" applyNumberFormat="0" applyAlignment="0" applyProtection="0"/>
    <xf numFmtId="0" fontId="27" fillId="22" borderId="41" applyNumberFormat="0" applyAlignment="0" applyProtection="0"/>
    <xf numFmtId="0" fontId="7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12" fillId="22" borderId="63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47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63" applyNumberFormat="0" applyAlignment="0" applyProtection="0"/>
    <xf numFmtId="0" fontId="16" fillId="9" borderId="37" applyNumberFormat="0" applyAlignment="0" applyProtection="0"/>
    <xf numFmtId="0" fontId="16" fillId="9" borderId="47" applyNumberFormat="0" applyAlignment="0" applyProtection="0"/>
    <xf numFmtId="0" fontId="16" fillId="9" borderId="51" applyNumberFormat="0" applyAlignment="0" applyProtection="0"/>
    <xf numFmtId="0" fontId="16" fillId="9" borderId="55" applyNumberFormat="0" applyAlignment="0" applyProtection="0"/>
    <xf numFmtId="0" fontId="16" fillId="9" borderId="63" applyNumberFormat="0" applyAlignment="0" applyProtection="0"/>
    <xf numFmtId="0" fontId="16" fillId="9" borderId="59" applyNumberFormat="0" applyAlignment="0" applyProtection="0"/>
    <xf numFmtId="0" fontId="16" fillId="9" borderId="55" applyNumberFormat="0" applyAlignment="0" applyProtection="0"/>
    <xf numFmtId="0" fontId="16" fillId="9" borderId="51" applyNumberFormat="0" applyAlignment="0" applyProtection="0"/>
    <xf numFmtId="0" fontId="16" fillId="9" borderId="37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1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5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6" fillId="9" borderId="59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1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12" fillId="22" borderId="55" applyNumberForma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7" fillId="25" borderId="38" applyNumberFormat="0" applyFont="0" applyAlignment="0" applyProtection="0"/>
    <xf numFmtId="0" fontId="27" fillId="22" borderId="3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12" fillId="22" borderId="59" applyNumberForma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8" fillId="25" borderId="48" applyNumberFormat="0" applyFont="0" applyAlignment="0" applyProtection="0"/>
    <xf numFmtId="0" fontId="7" fillId="25" borderId="48" applyNumberFormat="0" applyFont="0" applyAlignment="0" applyProtection="0"/>
    <xf numFmtId="0" fontId="27" fillId="22" borderId="49" applyNumberForma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8" fillId="25" borderId="52" applyNumberFormat="0" applyFont="0" applyAlignment="0" applyProtection="0"/>
    <xf numFmtId="0" fontId="7" fillId="25" borderId="52" applyNumberFormat="0" applyFont="0" applyAlignment="0" applyProtection="0"/>
    <xf numFmtId="0" fontId="27" fillId="22" borderId="53" applyNumberForma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8" fillId="25" borderId="56" applyNumberFormat="0" applyFont="0" applyAlignment="0" applyProtection="0"/>
    <xf numFmtId="0" fontId="7" fillId="25" borderId="56" applyNumberFormat="0" applyFont="0" applyAlignment="0" applyProtection="0"/>
    <xf numFmtId="0" fontId="27" fillId="22" borderId="57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27" fillId="22" borderId="39" applyNumberForma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8" fillId="25" borderId="64" applyNumberFormat="0" applyFont="0" applyAlignment="0" applyProtection="0"/>
    <xf numFmtId="0" fontId="7" fillId="25" borderId="64" applyNumberFormat="0" applyFont="0" applyAlignment="0" applyProtection="0"/>
    <xf numFmtId="0" fontId="27" fillId="22" borderId="65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49" applyNumberFormat="0" applyAlignment="0" applyProtection="0"/>
    <xf numFmtId="0" fontId="27" fillId="22" borderId="53" applyNumberFormat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12" fillId="22" borderId="59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37" applyNumberFormat="0" applyAlignment="0" applyProtection="0"/>
    <xf numFmtId="0" fontId="12" fillId="22" borderId="5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2" fillId="22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29" applyNumberFormat="0" applyAlignment="0" applyProtection="0"/>
    <xf numFmtId="0" fontId="16" fillId="9" borderId="47" applyNumberFormat="0" applyAlignment="0" applyProtection="0"/>
    <xf numFmtId="0" fontId="16" fillId="9" borderId="29" applyNumberForma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8" fillId="25" borderId="30" applyNumberFormat="0" applyFont="0" applyAlignment="0" applyProtection="0"/>
    <xf numFmtId="0" fontId="7" fillId="25" borderId="30" applyNumberFormat="0" applyFon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31" applyNumberFormat="0" applyAlignment="0" applyProtection="0"/>
    <xf numFmtId="0" fontId="27" fillId="22" borderId="53" applyNumberFormat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33" applyNumberFormat="0" applyAlignment="0" applyProtection="0"/>
    <xf numFmtId="0" fontId="16" fillId="9" borderId="59" applyNumberFormat="0" applyAlignment="0" applyProtection="0"/>
    <xf numFmtId="0" fontId="16" fillId="9" borderId="33" applyNumberForma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8" fillId="25" borderId="34" applyNumberFormat="0" applyFont="0" applyAlignment="0" applyProtection="0"/>
    <xf numFmtId="0" fontId="7" fillId="25" borderId="34" applyNumberFormat="0" applyFon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35" applyNumberFormat="0" applyAlignment="0" applyProtection="0"/>
    <xf numFmtId="0" fontId="27" fillId="22" borderId="41" applyNumberFormat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37" applyNumberFormat="0" applyAlignment="0" applyProtection="0"/>
    <xf numFmtId="0" fontId="16" fillId="9" borderId="51" applyNumberFormat="0" applyAlignment="0" applyProtection="0"/>
    <xf numFmtId="0" fontId="16" fillId="9" borderId="37" applyNumberForma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8" fillId="25" borderId="38" applyNumberFormat="0" applyFont="0" applyAlignment="0" applyProtection="0"/>
    <xf numFmtId="0" fontId="7" fillId="25" borderId="38" applyNumberFormat="0" applyFon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27" fillId="22" borderId="41" applyNumberFormat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12" fillId="22" borderId="6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59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3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55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57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30" fillId="0" borderId="54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6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6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27" fillId="22" borderId="61" applyNumberFormat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27" fillId="22" borderId="65" applyNumberFormat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30" fillId="0" borderId="58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30" fillId="0" borderId="66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16" fillId="9" borderId="43" applyNumberForma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8" fillId="25" borderId="44" applyNumberFormat="0" applyFont="0" applyAlignment="0" applyProtection="0"/>
    <xf numFmtId="0" fontId="7" fillId="25" borderId="44" applyNumberFormat="0" applyFon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27" fillId="22" borderId="45" applyNumberFormat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30" fillId="0" borderId="46" applyNumberFormat="0" applyFill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2" fillId="22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16" fillId="9" borderId="67" applyNumberForma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8" fillId="25" borderId="68" applyNumberFormat="0" applyFont="0" applyAlignment="0" applyProtection="0"/>
    <xf numFmtId="0" fontId="7" fillId="25" borderId="68" applyNumberFormat="0" applyFon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27" fillId="22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2" fillId="22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16" fillId="9" borderId="72" applyNumberForma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8" fillId="25" borderId="73" applyNumberFormat="0" applyFont="0" applyAlignment="0" applyProtection="0"/>
    <xf numFmtId="0" fontId="7" fillId="25" borderId="73" applyNumberFormat="0" applyFon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27" fillId="22" borderId="74" applyNumberFormat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16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7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18">
    <xf numFmtId="0" fontId="0" fillId="0" borderId="0" xfId="0"/>
    <xf numFmtId="0" fontId="1" fillId="0" borderId="14" xfId="0" applyFont="1" applyBorder="1"/>
    <xf numFmtId="3" fontId="1" fillId="0" borderId="0" xfId="0" applyNumberFormat="1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9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5" xfId="0" applyNumberFormat="1" applyFont="1" applyBorder="1"/>
    <xf numFmtId="3" fontId="1" fillId="0" borderId="0" xfId="0" applyNumberFormat="1" applyFont="1"/>
    <xf numFmtId="3" fontId="1" fillId="0" borderId="71" xfId="0" applyNumberFormat="1" applyFont="1" applyBorder="1"/>
    <xf numFmtId="0" fontId="1" fillId="0" borderId="71" xfId="0" applyFont="1" applyBorder="1"/>
    <xf numFmtId="0" fontId="0" fillId="0" borderId="0" xfId="0"/>
    <xf numFmtId="0" fontId="0" fillId="0" borderId="77" xfId="0" applyBorder="1"/>
    <xf numFmtId="3" fontId="1" fillId="0" borderId="12" xfId="0" applyNumberFormat="1" applyFont="1" applyBorder="1"/>
    <xf numFmtId="0" fontId="2" fillId="0" borderId="79" xfId="0" applyFont="1" applyBorder="1" applyAlignment="1">
      <alignment horizontal="center"/>
    </xf>
    <xf numFmtId="0" fontId="2" fillId="0" borderId="71" xfId="0" applyFont="1" applyBorder="1" applyAlignment="1">
      <alignment wrapText="1"/>
    </xf>
    <xf numFmtId="3" fontId="2" fillId="0" borderId="71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" fontId="32" fillId="0" borderId="80" xfId="0" applyNumberFormat="1" applyFont="1" applyBorder="1" applyAlignment="1">
      <alignment horizontal="right" vertical="center"/>
    </xf>
    <xf numFmtId="0" fontId="1" fillId="0" borderId="81" xfId="0" applyFont="1" applyBorder="1" applyAlignment="1">
      <alignment horizontal="center"/>
    </xf>
    <xf numFmtId="4" fontId="32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/>
    <xf numFmtId="3" fontId="1" fillId="0" borderId="92" xfId="0" applyNumberFormat="1" applyFont="1" applyBorder="1"/>
    <xf numFmtId="2" fontId="1" fillId="0" borderId="81" xfId="0" applyNumberFormat="1" applyFont="1" applyBorder="1"/>
    <xf numFmtId="180" fontId="1" fillId="0" borderId="12" xfId="0" applyNumberFormat="1" applyFont="1" applyBorder="1"/>
    <xf numFmtId="180" fontId="1" fillId="26" borderId="12" xfId="0" applyNumberFormat="1" applyFont="1" applyFill="1" applyBorder="1"/>
    <xf numFmtId="0" fontId="0" fillId="0" borderId="84" xfId="0" applyBorder="1"/>
    <xf numFmtId="0" fontId="0" fillId="0" borderId="10" xfId="0" applyBorder="1"/>
    <xf numFmtId="0" fontId="0" fillId="0" borderId="6" xfId="0" applyBorder="1"/>
    <xf numFmtId="0" fontId="35" fillId="0" borderId="83" xfId="0" applyFont="1" applyBorder="1" applyAlignment="1"/>
    <xf numFmtId="0" fontId="35" fillId="0" borderId="84" xfId="0" applyFont="1" applyBorder="1" applyAlignment="1"/>
    <xf numFmtId="0" fontId="35" fillId="0" borderId="85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2" fillId="0" borderId="86" xfId="0" applyFont="1" applyBorder="1" applyAlignment="1"/>
    <xf numFmtId="0" fontId="2" fillId="0" borderId="10" xfId="0" applyFont="1" applyBorder="1" applyAlignment="1"/>
    <xf numFmtId="0" fontId="2" fillId="0" borderId="87" xfId="0" applyFont="1" applyBorder="1" applyAlignment="1"/>
    <xf numFmtId="0" fontId="0" fillId="0" borderId="83" xfId="0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0" fontId="0" fillId="0" borderId="103" xfId="0" applyBorder="1"/>
    <xf numFmtId="0" fontId="0" fillId="0" borderId="94" xfId="0" applyBorder="1"/>
    <xf numFmtId="0" fontId="0" fillId="0" borderId="95" xfId="0" applyBorder="1"/>
    <xf numFmtId="0" fontId="0" fillId="0" borderId="104" xfId="0" applyBorder="1"/>
    <xf numFmtId="0" fontId="0" fillId="0" borderId="86" xfId="0" applyBorder="1"/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2" fillId="0" borderId="14" xfId="0" applyFont="1" applyBorder="1"/>
    <xf numFmtId="0" fontId="3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" fillId="0" borderId="76" xfId="0" applyFont="1" applyBorder="1"/>
    <xf numFmtId="0" fontId="1" fillId="0" borderId="93" xfId="0" applyFont="1" applyBorder="1"/>
    <xf numFmtId="3" fontId="1" fillId="0" borderId="77" xfId="0" applyNumberFormat="1" applyFont="1" applyBorder="1"/>
    <xf numFmtId="180" fontId="1" fillId="0" borderId="0" xfId="0" applyNumberFormat="1" applyFont="1" applyBorder="1"/>
    <xf numFmtId="0" fontId="1" fillId="0" borderId="9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3" fontId="1" fillId="0" borderId="93" xfId="0" applyNumberFormat="1" applyFont="1" applyBorder="1"/>
    <xf numFmtId="3" fontId="31" fillId="0" borderId="0" xfId="1" applyNumberFormat="1" applyFont="1" applyBorder="1" applyAlignment="1">
      <alignment vertical="center"/>
    </xf>
    <xf numFmtId="0" fontId="1" fillId="0" borderId="76" xfId="0" applyFont="1" applyBorder="1" applyAlignment="1">
      <alignment horizontal="center"/>
    </xf>
    <xf numFmtId="0" fontId="1" fillId="0" borderId="111" xfId="0" applyFont="1" applyBorder="1"/>
    <xf numFmtId="3" fontId="1" fillId="0" borderId="98" xfId="0" applyNumberFormat="1" applyFont="1" applyBorder="1"/>
    <xf numFmtId="0" fontId="4" fillId="0" borderId="0" xfId="0" applyFont="1"/>
    <xf numFmtId="4" fontId="32" fillId="0" borderId="80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37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0" xfId="0" applyFont="1" applyBorder="1" applyAlignment="1"/>
    <xf numFmtId="180" fontId="1" fillId="0" borderId="113" xfId="0" applyNumberFormat="1" applyFont="1" applyBorder="1"/>
    <xf numFmtId="3" fontId="1" fillId="0" borderId="113" xfId="0" applyNumberFormat="1" applyFont="1" applyBorder="1"/>
    <xf numFmtId="0" fontId="2" fillId="0" borderId="114" xfId="0" applyFont="1" applyBorder="1"/>
    <xf numFmtId="0" fontId="1" fillId="0" borderId="116" xfId="0" applyFont="1" applyBorder="1" applyAlignment="1">
      <alignment horizontal="center"/>
    </xf>
    <xf numFmtId="0" fontId="1" fillId="0" borderId="77" xfId="0" applyFont="1" applyBorder="1"/>
    <xf numFmtId="0" fontId="4" fillId="0" borderId="0" xfId="0" applyFont="1" applyBorder="1"/>
    <xf numFmtId="3" fontId="2" fillId="0" borderId="6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Border="1"/>
    <xf numFmtId="4" fontId="34" fillId="0" borderId="93" xfId="0" applyNumberFormat="1" applyFont="1" applyBorder="1" applyAlignment="1">
      <alignment wrapText="1"/>
    </xf>
    <xf numFmtId="4" fontId="32" fillId="0" borderId="93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/>
    </xf>
    <xf numFmtId="3" fontId="1" fillId="0" borderId="113" xfId="0" applyNumberFormat="1" applyFont="1" applyBorder="1" applyAlignment="1">
      <alignment horizontal="center"/>
    </xf>
    <xf numFmtId="3" fontId="1" fillId="0" borderId="6" xfId="0" applyNumberFormat="1" applyFont="1" applyBorder="1"/>
    <xf numFmtId="4" fontId="32" fillId="0" borderId="93" xfId="0" applyNumberFormat="1" applyFont="1" applyBorder="1" applyAlignment="1">
      <alignment horizontal="right" wrapText="1"/>
    </xf>
    <xf numFmtId="180" fontId="1" fillId="0" borderId="11" xfId="0" applyNumberFormat="1" applyFont="1" applyBorder="1"/>
    <xf numFmtId="3" fontId="1" fillId="0" borderId="118" xfId="0" applyNumberFormat="1" applyFont="1" applyBorder="1"/>
    <xf numFmtId="0" fontId="0" fillId="0" borderId="90" xfId="0" applyBorder="1"/>
    <xf numFmtId="0" fontId="1" fillId="0" borderId="71" xfId="0" applyFont="1" applyBorder="1" applyAlignment="1">
      <alignment horizontal="left" wrapText="1"/>
    </xf>
    <xf numFmtId="3" fontId="1" fillId="0" borderId="114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1" fillId="0" borderId="121" xfId="0" applyFont="1" applyBorder="1"/>
    <xf numFmtId="0" fontId="2" fillId="0" borderId="121" xfId="0" applyFont="1" applyBorder="1"/>
    <xf numFmtId="0" fontId="2" fillId="0" borderId="0" xfId="0" applyFont="1" applyBorder="1" applyAlignment="1"/>
    <xf numFmtId="0" fontId="1" fillId="0" borderId="124" xfId="0" applyFont="1" applyBorder="1" applyAlignment="1"/>
    <xf numFmtId="0" fontId="1" fillId="0" borderId="120" xfId="0" applyFont="1" applyBorder="1"/>
    <xf numFmtId="0" fontId="1" fillId="0" borderId="115" xfId="0" applyFont="1" applyBorder="1"/>
    <xf numFmtId="0" fontId="31" fillId="0" borderId="124" xfId="0" applyFont="1" applyBorder="1" applyAlignment="1"/>
    <xf numFmtId="0" fontId="31" fillId="0" borderId="120" xfId="0" applyFont="1" applyBorder="1"/>
    <xf numFmtId="0" fontId="31" fillId="0" borderId="115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118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4" fontId="34" fillId="0" borderId="78" xfId="0" applyNumberFormat="1" applyFont="1" applyBorder="1" applyAlignment="1">
      <alignment wrapText="1"/>
    </xf>
    <xf numFmtId="4" fontId="34" fillId="0" borderId="82" xfId="0" applyNumberFormat="1" applyFont="1" applyBorder="1" applyAlignment="1">
      <alignment wrapText="1"/>
    </xf>
    <xf numFmtId="0" fontId="2" fillId="0" borderId="80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2" fontId="1" fillId="0" borderId="80" xfId="0" applyNumberFormat="1" applyFont="1" applyBorder="1" applyAlignment="1">
      <alignment horizontal="center"/>
    </xf>
    <xf numFmtId="1" fontId="1" fillId="0" borderId="113" xfId="4971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1" fillId="0" borderId="117" xfId="0" applyNumberFormat="1" applyFont="1" applyBorder="1" applyAlignment="1">
      <alignment horizontal="center"/>
    </xf>
    <xf numFmtId="3" fontId="1" fillId="0" borderId="125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111" xfId="0" applyFont="1" applyBorder="1" applyAlignment="1">
      <alignment horizontal="center"/>
    </xf>
    <xf numFmtId="0" fontId="2" fillId="0" borderId="118" xfId="0" applyFont="1" applyBorder="1" applyAlignment="1"/>
    <xf numFmtId="0" fontId="1" fillId="0" borderId="118" xfId="0" applyFont="1" applyBorder="1" applyAlignment="1">
      <alignment horizontal="left" wrapText="1"/>
    </xf>
    <xf numFmtId="0" fontId="1" fillId="0" borderId="118" xfId="0" applyFont="1" applyBorder="1" applyAlignment="1"/>
    <xf numFmtId="0" fontId="1" fillId="0" borderId="91" xfId="0" applyFont="1" applyFill="1" applyBorder="1" applyAlignment="1">
      <alignment horizontal="left" wrapText="1"/>
    </xf>
    <xf numFmtId="0" fontId="2" fillId="0" borderId="118" xfId="0" applyFont="1" applyBorder="1" applyAlignment="1">
      <alignment horizontal="left" wrapText="1"/>
    </xf>
    <xf numFmtId="0" fontId="1" fillId="0" borderId="118" xfId="0" applyFont="1" applyBorder="1" applyAlignment="1">
      <alignment wrapText="1"/>
    </xf>
    <xf numFmtId="0" fontId="2" fillId="0" borderId="81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6" xfId="0" applyFont="1" applyBorder="1"/>
    <xf numFmtId="2" fontId="1" fillId="0" borderId="80" xfId="0" applyNumberFormat="1" applyFont="1" applyBorder="1" applyAlignment="1">
      <alignment horizontal="right"/>
    </xf>
    <xf numFmtId="0" fontId="33" fillId="0" borderId="8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3" fontId="1" fillId="0" borderId="11" xfId="0" applyNumberFormat="1" applyFont="1" applyBorder="1"/>
    <xf numFmtId="0" fontId="1" fillId="0" borderId="126" xfId="0" applyFont="1" applyBorder="1" applyAlignment="1">
      <alignment horizontal="center"/>
    </xf>
    <xf numFmtId="0" fontId="1" fillId="0" borderId="127" xfId="0" applyFont="1" applyBorder="1" applyAlignment="1"/>
    <xf numFmtId="0" fontId="1" fillId="0" borderId="127" xfId="0" applyFont="1" applyBorder="1" applyAlignment="1">
      <alignment horizontal="center"/>
    </xf>
    <xf numFmtId="2" fontId="1" fillId="0" borderId="127" xfId="0" applyNumberFormat="1" applyFont="1" applyBorder="1" applyAlignment="1">
      <alignment horizontal="center"/>
    </xf>
    <xf numFmtId="4" fontId="34" fillId="0" borderId="129" xfId="0" applyNumberFormat="1" applyFont="1" applyBorder="1" applyAlignment="1">
      <alignment wrapText="1"/>
    </xf>
    <xf numFmtId="180" fontId="1" fillId="0" borderId="130" xfId="0" applyNumberFormat="1" applyFont="1" applyBorder="1"/>
    <xf numFmtId="0" fontId="1" fillId="0" borderId="129" xfId="0" applyFont="1" applyBorder="1"/>
    <xf numFmtId="4" fontId="32" fillId="0" borderId="126" xfId="0" applyNumberFormat="1" applyFont="1" applyBorder="1" applyAlignment="1">
      <alignment horizontal="right"/>
    </xf>
    <xf numFmtId="3" fontId="1" fillId="0" borderId="131" xfId="0" applyNumberFormat="1" applyFont="1" applyBorder="1"/>
    <xf numFmtId="2" fontId="1" fillId="0" borderId="99" xfId="0" applyNumberFormat="1" applyFont="1" applyBorder="1"/>
    <xf numFmtId="0" fontId="1" fillId="0" borderId="71" xfId="0" applyFont="1" applyBorder="1" applyAlignment="1">
      <alignment horizontal="left"/>
    </xf>
    <xf numFmtId="0" fontId="1" fillId="26" borderId="71" xfId="0" applyFont="1" applyFill="1" applyBorder="1" applyAlignment="1">
      <alignment horizontal="center"/>
    </xf>
    <xf numFmtId="2" fontId="1" fillId="26" borderId="71" xfId="0" applyNumberFormat="1" applyFont="1" applyFill="1" applyBorder="1"/>
    <xf numFmtId="0" fontId="1" fillId="0" borderId="71" xfId="0" applyFont="1" applyBorder="1" applyAlignment="1">
      <alignment horizontal="center"/>
    </xf>
    <xf numFmtId="0" fontId="2" fillId="0" borderId="71" xfId="0" applyFont="1" applyBorder="1"/>
    <xf numFmtId="2" fontId="1" fillId="0" borderId="71" xfId="0" applyNumberFormat="1" applyFont="1" applyBorder="1" applyAlignment="1">
      <alignment horizontal="center"/>
    </xf>
    <xf numFmtId="0" fontId="1" fillId="0" borderId="71" xfId="0" applyFont="1" applyBorder="1" applyAlignment="1">
      <alignment wrapText="1"/>
    </xf>
    <xf numFmtId="0" fontId="1" fillId="0" borderId="71" xfId="0" applyFont="1" applyBorder="1" applyAlignment="1">
      <alignment horizontal="left" vertical="center" wrapText="1"/>
    </xf>
    <xf numFmtId="3" fontId="1" fillId="0" borderId="71" xfId="0" applyNumberFormat="1" applyFont="1" applyBorder="1" applyAlignment="1">
      <alignment wrapText="1"/>
    </xf>
    <xf numFmtId="181" fontId="1" fillId="0" borderId="71" xfId="4971" applyNumberFormat="1" applyFont="1" applyBorder="1"/>
    <xf numFmtId="0" fontId="1" fillId="0" borderId="99" xfId="0" applyFont="1" applyBorder="1" applyAlignment="1">
      <alignment horizontal="center"/>
    </xf>
    <xf numFmtId="3" fontId="1" fillId="0" borderId="128" xfId="0" applyNumberFormat="1" applyFont="1" applyBorder="1"/>
    <xf numFmtId="3" fontId="1" fillId="0" borderId="132" xfId="0" applyNumberFormat="1" applyFont="1" applyBorder="1" applyAlignment="1">
      <alignment horizontal="center"/>
    </xf>
    <xf numFmtId="4" fontId="34" fillId="0" borderId="127" xfId="0" applyNumberFormat="1" applyFont="1" applyBorder="1" applyAlignment="1">
      <alignment wrapText="1"/>
    </xf>
    <xf numFmtId="0" fontId="1" fillId="0" borderId="117" xfId="0" applyFont="1" applyBorder="1" applyAlignment="1">
      <alignment horizontal="center"/>
    </xf>
    <xf numFmtId="2" fontId="1" fillId="0" borderId="116" xfId="0" applyNumberFormat="1" applyFont="1" applyBorder="1"/>
    <xf numFmtId="3" fontId="1" fillId="0" borderId="118" xfId="0" applyNumberFormat="1" applyFont="1" applyBorder="1" applyAlignment="1">
      <alignment horizontal="center"/>
    </xf>
    <xf numFmtId="3" fontId="1" fillId="0" borderId="89" xfId="0" applyNumberFormat="1" applyFont="1" applyBorder="1" applyAlignment="1">
      <alignment horizontal="center"/>
    </xf>
    <xf numFmtId="2" fontId="1" fillId="0" borderId="82" xfId="0" applyNumberFormat="1" applyFont="1" applyBorder="1" applyAlignment="1">
      <alignment horizontal="center"/>
    </xf>
    <xf numFmtId="2" fontId="1" fillId="0" borderId="93" xfId="0" applyNumberFormat="1" applyFont="1" applyBorder="1" applyAlignment="1">
      <alignment horizontal="center"/>
    </xf>
    <xf numFmtId="2" fontId="1" fillId="0" borderId="129" xfId="0" applyNumberFormat="1" applyFont="1" applyBorder="1" applyAlignment="1">
      <alignment horizontal="center"/>
    </xf>
    <xf numFmtId="4" fontId="34" fillId="0" borderId="117" xfId="0" applyNumberFormat="1" applyFont="1" applyBorder="1" applyAlignment="1">
      <alignment wrapText="1"/>
    </xf>
    <xf numFmtId="3" fontId="1" fillId="0" borderId="125" xfId="0" applyNumberFormat="1" applyFont="1" applyBorder="1"/>
    <xf numFmtId="4" fontId="34" fillId="0" borderId="80" xfId="0" applyNumberFormat="1" applyFont="1" applyBorder="1" applyAlignment="1">
      <alignment wrapText="1"/>
    </xf>
    <xf numFmtId="2" fontId="1" fillId="0" borderId="82" xfId="0" applyNumberFormat="1" applyFont="1" applyBorder="1" applyAlignment="1">
      <alignment horizontal="right"/>
    </xf>
    <xf numFmtId="2" fontId="1" fillId="0" borderId="93" xfId="0" applyNumberFormat="1" applyFont="1" applyBorder="1" applyAlignment="1">
      <alignment horizontal="right"/>
    </xf>
    <xf numFmtId="0" fontId="1" fillId="0" borderId="116" xfId="0" applyFont="1" applyBorder="1"/>
    <xf numFmtId="0" fontId="1" fillId="0" borderId="81" xfId="0" applyFont="1" applyBorder="1"/>
    <xf numFmtId="0" fontId="2" fillId="0" borderId="89" xfId="0" applyFont="1" applyBorder="1" applyAlignment="1"/>
    <xf numFmtId="2" fontId="1" fillId="0" borderId="7" xfId="0" applyNumberFormat="1" applyFont="1" applyBorder="1" applyAlignment="1">
      <alignment horizontal="right"/>
    </xf>
    <xf numFmtId="0" fontId="1" fillId="0" borderId="89" xfId="0" applyFont="1" applyBorder="1" applyAlignment="1">
      <alignment wrapText="1"/>
    </xf>
    <xf numFmtId="4" fontId="34" fillId="0" borderId="126" xfId="0" applyNumberFormat="1" applyFont="1" applyBorder="1" applyAlignment="1">
      <alignment wrapText="1"/>
    </xf>
    <xf numFmtId="2" fontId="1" fillId="0" borderId="129" xfId="0" applyNumberFormat="1" applyFont="1" applyBorder="1" applyAlignment="1">
      <alignment horizontal="right"/>
    </xf>
    <xf numFmtId="0" fontId="1" fillId="0" borderId="99" xfId="0" applyFont="1" applyBorder="1"/>
    <xf numFmtId="0" fontId="1" fillId="0" borderId="132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4" fillId="0" borderId="71" xfId="0" applyNumberFormat="1" applyFont="1" applyBorder="1"/>
    <xf numFmtId="180" fontId="1" fillId="0" borderId="89" xfId="0" applyNumberFormat="1" applyFont="1" applyBorder="1"/>
    <xf numFmtId="3" fontId="1" fillId="0" borderId="89" xfId="0" applyNumberFormat="1" applyFont="1" applyBorder="1"/>
    <xf numFmtId="2" fontId="1" fillId="0" borderId="126" xfId="0" applyNumberFormat="1" applyFont="1" applyBorder="1" applyAlignment="1">
      <alignment horizontal="center"/>
    </xf>
    <xf numFmtId="3" fontId="1" fillId="0" borderId="130" xfId="0" applyNumberFormat="1" applyFont="1" applyBorder="1"/>
    <xf numFmtId="3" fontId="0" fillId="0" borderId="0" xfId="0" applyNumberFormat="1"/>
    <xf numFmtId="3" fontId="1" fillId="0" borderId="112" xfId="0" applyNumberFormat="1" applyFont="1" applyBorder="1"/>
    <xf numFmtId="0" fontId="1" fillId="0" borderId="89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/>
    <xf numFmtId="2" fontId="1" fillId="0" borderId="11" xfId="0" applyNumberFormat="1" applyFont="1" applyBorder="1" applyAlignment="1">
      <alignment horizontal="center"/>
    </xf>
    <xf numFmtId="3" fontId="38" fillId="0" borderId="12" xfId="1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4" fontId="32" fillId="0" borderId="78" xfId="0" applyNumberFormat="1" applyFont="1" applyBorder="1" applyAlignment="1">
      <alignment horizontal="right" vertical="center" wrapText="1"/>
    </xf>
    <xf numFmtId="0" fontId="1" fillId="0" borderId="78" xfId="0" applyFont="1" applyBorder="1"/>
    <xf numFmtId="4" fontId="32" fillId="0" borderId="133" xfId="0" applyNumberFormat="1" applyFont="1" applyBorder="1" applyAlignment="1">
      <alignment horizontal="right" vertical="center"/>
    </xf>
    <xf numFmtId="0" fontId="1" fillId="0" borderId="134" xfId="0" applyFont="1" applyBorder="1"/>
    <xf numFmtId="0" fontId="41" fillId="0" borderId="0" xfId="0" applyFont="1" applyAlignment="1">
      <alignment horizontal="center" vertical="center"/>
    </xf>
    <xf numFmtId="183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71" xfId="0" applyFont="1" applyBorder="1" applyAlignment="1">
      <alignment horizontal="center" vertical="center"/>
    </xf>
    <xf numFmtId="0" fontId="42" fillId="0" borderId="71" xfId="0" applyFont="1" applyBorder="1" applyAlignment="1">
      <alignment horizontal="justify" vertical="center"/>
    </xf>
    <xf numFmtId="0" fontId="41" fillId="0" borderId="11" xfId="0" applyFont="1" applyBorder="1" applyAlignment="1">
      <alignment horizontal="center" vertical="center"/>
    </xf>
    <xf numFmtId="183" fontId="41" fillId="0" borderId="11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3" fillId="0" borderId="71" xfId="1" applyNumberFormat="1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1" xfId="0" applyFont="1" applyBorder="1" applyAlignment="1">
      <alignment horizontal="justify" vertical="center"/>
    </xf>
    <xf numFmtId="183" fontId="43" fillId="27" borderId="71" xfId="0" applyNumberFormat="1" applyFont="1" applyFill="1" applyBorder="1" applyAlignment="1">
      <alignment horizontal="center" vertical="center"/>
    </xf>
    <xf numFmtId="182" fontId="41" fillId="0" borderId="71" xfId="4973" applyNumberFormat="1" applyFont="1" applyFill="1" applyBorder="1" applyAlignment="1">
      <alignment horizontal="center" vertical="center"/>
    </xf>
    <xf numFmtId="182" fontId="41" fillId="0" borderId="93" xfId="4973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71" xfId="0" applyFont="1" applyBorder="1" applyAlignment="1">
      <alignment horizontal="justify" vertical="center" wrapText="1"/>
    </xf>
    <xf numFmtId="183" fontId="42" fillId="27" borderId="71" xfId="0" applyNumberFormat="1" applyFont="1" applyFill="1" applyBorder="1" applyAlignment="1">
      <alignment horizontal="center" vertical="center"/>
    </xf>
    <xf numFmtId="182" fontId="40" fillId="0" borderId="71" xfId="4973" applyNumberFormat="1" applyFont="1" applyFill="1" applyBorder="1" applyAlignment="1">
      <alignment horizontal="center" vertical="center"/>
    </xf>
    <xf numFmtId="182" fontId="40" fillId="0" borderId="93" xfId="4973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71" xfId="0" applyFont="1" applyBorder="1" applyAlignment="1">
      <alignment horizontal="justify" vertical="center" wrapText="1"/>
    </xf>
    <xf numFmtId="0" fontId="41" fillId="0" borderId="71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71" xfId="0" applyFont="1" applyBorder="1" applyAlignment="1">
      <alignment horizontal="justify" vertical="center" wrapText="1"/>
    </xf>
    <xf numFmtId="0" fontId="40" fillId="0" borderId="71" xfId="0" applyFont="1" applyBorder="1" applyAlignment="1">
      <alignment horizontal="center" vertical="center"/>
    </xf>
    <xf numFmtId="183" fontId="40" fillId="0" borderId="71" xfId="0" applyNumberFormat="1" applyFont="1" applyBorder="1" applyAlignment="1">
      <alignment horizontal="center" vertical="center"/>
    </xf>
    <xf numFmtId="183" fontId="41" fillId="0" borderId="71" xfId="0" applyNumberFormat="1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82" fontId="41" fillId="0" borderId="82" xfId="4973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justify" vertical="center" wrapText="1"/>
    </xf>
    <xf numFmtId="183" fontId="41" fillId="0" borderId="0" xfId="0" applyNumberFormat="1" applyFont="1" applyBorder="1" applyAlignment="1">
      <alignment horizontal="center" vertical="center"/>
    </xf>
    <xf numFmtId="182" fontId="41" fillId="0" borderId="0" xfId="4973" applyNumberFormat="1" applyFont="1" applyFill="1" applyBorder="1" applyAlignment="1">
      <alignment horizontal="center" vertical="center"/>
    </xf>
    <xf numFmtId="183" fontId="41" fillId="26" borderId="0" xfId="0" applyNumberFormat="1" applyFont="1" applyFill="1" applyBorder="1" applyAlignment="1">
      <alignment horizontal="center" vertical="center"/>
    </xf>
    <xf numFmtId="181" fontId="41" fillId="0" borderId="0" xfId="4971" applyNumberFormat="1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justify" vertical="center"/>
    </xf>
    <xf numFmtId="9" fontId="41" fillId="0" borderId="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3" fontId="41" fillId="0" borderId="137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justify" vertical="center"/>
    </xf>
    <xf numFmtId="0" fontId="41" fillId="0" borderId="1" xfId="0" applyFont="1" applyBorder="1" applyAlignment="1">
      <alignment horizontal="center" vertical="center"/>
    </xf>
    <xf numFmtId="42" fontId="40" fillId="0" borderId="1" xfId="4973" applyFont="1" applyBorder="1" applyAlignment="1">
      <alignment horizontal="center" vertical="center"/>
    </xf>
    <xf numFmtId="0" fontId="40" fillId="0" borderId="0" xfId="0" applyFont="1" applyFill="1" applyBorder="1" applyAlignment="1">
      <alignment horizontal="justify" vertical="center"/>
    </xf>
    <xf numFmtId="0" fontId="41" fillId="0" borderId="0" xfId="0" applyFont="1" applyFill="1" applyAlignment="1">
      <alignment horizontal="center" vertical="center"/>
    </xf>
    <xf numFmtId="183" fontId="41" fillId="0" borderId="0" xfId="0" applyNumberFormat="1" applyFont="1" applyFill="1" applyAlignment="1">
      <alignment horizontal="center" vertical="center"/>
    </xf>
    <xf numFmtId="18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justify" vertical="center"/>
    </xf>
    <xf numFmtId="42" fontId="41" fillId="0" borderId="71" xfId="4973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138" xfId="0" applyFont="1" applyFill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justify" vertical="center"/>
    </xf>
    <xf numFmtId="42" fontId="40" fillId="0" borderId="0" xfId="4973" applyFont="1" applyBorder="1" applyAlignment="1">
      <alignment horizontal="center" vertical="center"/>
    </xf>
    <xf numFmtId="2" fontId="41" fillId="0" borderId="80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" fillId="0" borderId="8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10" xfId="0" applyFont="1" applyBorder="1" applyAlignment="1">
      <alignment horizontal="left" wrapText="1"/>
    </xf>
    <xf numFmtId="0" fontId="37" fillId="0" borderId="132" xfId="0" applyFont="1" applyFill="1" applyBorder="1" applyAlignment="1">
      <alignment horizontal="center" wrapText="1"/>
    </xf>
    <xf numFmtId="0" fontId="37" fillId="0" borderId="98" xfId="0" applyFont="1" applyFill="1" applyBorder="1" applyAlignment="1">
      <alignment horizontal="center" wrapText="1"/>
    </xf>
    <xf numFmtId="0" fontId="37" fillId="0" borderId="129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3" fillId="0" borderId="119" xfId="0" applyFont="1" applyBorder="1" applyAlignment="1">
      <alignment horizontal="center"/>
    </xf>
    <xf numFmtId="0" fontId="33" fillId="0" borderId="96" xfId="0" applyFont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40" fillId="0" borderId="83" xfId="0" applyFont="1" applyBorder="1" applyAlignment="1">
      <alignment horizontal="center" vertical="center" wrapText="1"/>
    </xf>
    <xf numFmtId="0" fontId="40" fillId="0" borderId="136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2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3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</cellXfs>
  <cellStyles count="498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10" xfId="10"/>
    <cellStyle name="20% - Énfasis1 11" xfId="11"/>
    <cellStyle name="20% - Énfasis1 12" xfId="12"/>
    <cellStyle name="20% - Énfasis1 13" xfId="13"/>
    <cellStyle name="20% - Énfasis1 14" xfId="14"/>
    <cellStyle name="20% - Énfasis1 15" xfId="15"/>
    <cellStyle name="20% - Énfasis1 16" xfId="16"/>
    <cellStyle name="20% - Énfasis1 17" xfId="17"/>
    <cellStyle name="20% - Énfasis1 18" xfId="18"/>
    <cellStyle name="20% - Énfasis1 19" xfId="19"/>
    <cellStyle name="20% - Énfasis1 2" xfId="20"/>
    <cellStyle name="20% - Énfasis1 20" xfId="21"/>
    <cellStyle name="20% - Énfasis1 21" xfId="22"/>
    <cellStyle name="20% - Énfasis1 3" xfId="23"/>
    <cellStyle name="20% - Énfasis1 4" xfId="24"/>
    <cellStyle name="20% - Énfasis1 5" xfId="25"/>
    <cellStyle name="20% - Énfasis1 6" xfId="26"/>
    <cellStyle name="20% - Énfasis1 7" xfId="27"/>
    <cellStyle name="20% - Énfasis1 8" xfId="28"/>
    <cellStyle name="20% - Énfasis1 9" xfId="29"/>
    <cellStyle name="20% - Énfasis2 10" xfId="30"/>
    <cellStyle name="20% - Énfasis2 11" xfId="31"/>
    <cellStyle name="20% - Énfasis2 12" xfId="32"/>
    <cellStyle name="20% - Énfasis2 13" xfId="33"/>
    <cellStyle name="20% - Énfasis2 14" xfId="34"/>
    <cellStyle name="20% - Énfasis2 15" xfId="35"/>
    <cellStyle name="20% - Énfasis2 16" xfId="36"/>
    <cellStyle name="20% - Énfasis2 17" xfId="37"/>
    <cellStyle name="20% - Énfasis2 18" xfId="38"/>
    <cellStyle name="20% - Énfasis2 19" xfId="39"/>
    <cellStyle name="20% - Énfasis2 2" xfId="40"/>
    <cellStyle name="20% - Énfasis2 20" xfId="41"/>
    <cellStyle name="20% - Énfasis2 21" xfId="42"/>
    <cellStyle name="20% - Énfasis2 3" xfId="43"/>
    <cellStyle name="20% - Énfasis2 4" xfId="44"/>
    <cellStyle name="20% - Énfasis2 5" xfId="45"/>
    <cellStyle name="20% - Énfasis2 6" xfId="46"/>
    <cellStyle name="20% - Énfasis2 7" xfId="47"/>
    <cellStyle name="20% - Énfasis2 8" xfId="48"/>
    <cellStyle name="20% - Énfasis2 9" xfId="49"/>
    <cellStyle name="20% - Énfasis3 10" xfId="50"/>
    <cellStyle name="20% - Énfasis3 11" xfId="51"/>
    <cellStyle name="20% - Énfasis3 12" xfId="52"/>
    <cellStyle name="20% - Énfasis3 13" xfId="53"/>
    <cellStyle name="20% - Énfasis3 14" xfId="54"/>
    <cellStyle name="20% - Énfasis3 15" xfId="55"/>
    <cellStyle name="20% - Énfasis3 16" xfId="56"/>
    <cellStyle name="20% - Énfasis3 17" xfId="57"/>
    <cellStyle name="20% - Énfasis3 18" xfId="58"/>
    <cellStyle name="20% - Énfasis3 19" xfId="59"/>
    <cellStyle name="20% - Énfasis3 2" xfId="60"/>
    <cellStyle name="20% - Énfasis3 20" xfId="61"/>
    <cellStyle name="20% - Énfasis3 21" xfId="62"/>
    <cellStyle name="20% - Énfasis3 3" xfId="63"/>
    <cellStyle name="20% - Énfasis3 4" xfId="64"/>
    <cellStyle name="20% - Énfasis3 5" xfId="65"/>
    <cellStyle name="20% - Énfasis3 6" xfId="66"/>
    <cellStyle name="20% - Énfasis3 7" xfId="67"/>
    <cellStyle name="20% - Énfasis3 8" xfId="68"/>
    <cellStyle name="20% - Énfasis3 9" xfId="69"/>
    <cellStyle name="20% - Énfasis4 10" xfId="70"/>
    <cellStyle name="20% - Énfasis4 11" xfId="71"/>
    <cellStyle name="20% - Énfasis4 12" xfId="72"/>
    <cellStyle name="20% - Énfasis4 13" xfId="73"/>
    <cellStyle name="20% - Énfasis4 14" xfId="74"/>
    <cellStyle name="20% - Énfasis4 15" xfId="75"/>
    <cellStyle name="20% - Énfasis4 16" xfId="76"/>
    <cellStyle name="20% - Énfasis4 17" xfId="77"/>
    <cellStyle name="20% - Énfasis4 18" xfId="78"/>
    <cellStyle name="20% - Énfasis4 19" xfId="79"/>
    <cellStyle name="20% - Énfasis4 2" xfId="80"/>
    <cellStyle name="20% - Énfasis4 20" xfId="81"/>
    <cellStyle name="20% - Énfasis4 21" xfId="82"/>
    <cellStyle name="20% - Énfasis4 3" xfId="83"/>
    <cellStyle name="20% - Énfasis4 4" xfId="84"/>
    <cellStyle name="20% - Énfasis4 5" xfId="85"/>
    <cellStyle name="20% - Énfasis4 6" xfId="86"/>
    <cellStyle name="20% - Énfasis4 7" xfId="87"/>
    <cellStyle name="20% - Énfasis4 8" xfId="88"/>
    <cellStyle name="20% - Énfasis4 9" xfId="89"/>
    <cellStyle name="20% - Énfasis5 10" xfId="90"/>
    <cellStyle name="20% - Énfasis5 11" xfId="91"/>
    <cellStyle name="20% - Énfasis5 12" xfId="92"/>
    <cellStyle name="20% - Énfasis5 13" xfId="93"/>
    <cellStyle name="20% - Énfasis5 14" xfId="94"/>
    <cellStyle name="20% - Énfasis5 15" xfId="95"/>
    <cellStyle name="20% - Énfasis5 16" xfId="96"/>
    <cellStyle name="20% - Énfasis5 17" xfId="97"/>
    <cellStyle name="20% - Énfasis5 18" xfId="98"/>
    <cellStyle name="20% - Énfasis5 19" xfId="99"/>
    <cellStyle name="20% - Énfasis5 2" xfId="100"/>
    <cellStyle name="20% - Énfasis5 20" xfId="101"/>
    <cellStyle name="20% - Énfasis5 21" xfId="102"/>
    <cellStyle name="20% - Énfasis5 3" xfId="103"/>
    <cellStyle name="20% - Énfasis5 4" xfId="104"/>
    <cellStyle name="20% - Énfasis5 5" xfId="105"/>
    <cellStyle name="20% - Énfasis5 6" xfId="106"/>
    <cellStyle name="20% - Énfasis5 7" xfId="107"/>
    <cellStyle name="20% - Énfasis5 8" xfId="108"/>
    <cellStyle name="20% - Énfasis5 9" xfId="109"/>
    <cellStyle name="20% - Énfasis6 10" xfId="110"/>
    <cellStyle name="20% - Énfasis6 11" xfId="111"/>
    <cellStyle name="20% - Énfasis6 12" xfId="112"/>
    <cellStyle name="20% - Énfasis6 13" xfId="113"/>
    <cellStyle name="20% - Énfasis6 14" xfId="114"/>
    <cellStyle name="20% - Énfasis6 15" xfId="115"/>
    <cellStyle name="20% - Énfasis6 16" xfId="116"/>
    <cellStyle name="20% - Énfasis6 17" xfId="117"/>
    <cellStyle name="20% - Énfasis6 18" xfId="118"/>
    <cellStyle name="20% - Énfasis6 19" xfId="119"/>
    <cellStyle name="20% - Énfasis6 2" xfId="120"/>
    <cellStyle name="20% - Énfasis6 20" xfId="121"/>
    <cellStyle name="20% - Énfasis6 21" xfId="122"/>
    <cellStyle name="20% - Énfasis6 3" xfId="123"/>
    <cellStyle name="20% - Énfasis6 4" xfId="124"/>
    <cellStyle name="20% - Énfasis6 5" xfId="125"/>
    <cellStyle name="20% - Énfasis6 6" xfId="126"/>
    <cellStyle name="20% - Énfasis6 7" xfId="127"/>
    <cellStyle name="20% - Énfasis6 8" xfId="128"/>
    <cellStyle name="20% - Énfasis6 9" xfId="129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40% - Énfasis1 10" xfId="136"/>
    <cellStyle name="40% - Énfasis1 11" xfId="137"/>
    <cellStyle name="40% - Énfasis1 12" xfId="138"/>
    <cellStyle name="40% - Énfasis1 13" xfId="139"/>
    <cellStyle name="40% - Énfasis1 14" xfId="140"/>
    <cellStyle name="40% - Énfasis1 15" xfId="141"/>
    <cellStyle name="40% - Énfasis1 16" xfId="142"/>
    <cellStyle name="40% - Énfasis1 17" xfId="143"/>
    <cellStyle name="40% - Énfasis1 18" xfId="144"/>
    <cellStyle name="40% - Énfasis1 19" xfId="145"/>
    <cellStyle name="40% - Énfasis1 2" xfId="146"/>
    <cellStyle name="40% - Énfasis1 20" xfId="147"/>
    <cellStyle name="40% - Énfasis1 21" xfId="148"/>
    <cellStyle name="40% - Énfasis1 3" xfId="149"/>
    <cellStyle name="40% - Énfasis1 4" xfId="150"/>
    <cellStyle name="40% - Énfasis1 5" xfId="151"/>
    <cellStyle name="40% - Énfasis1 6" xfId="152"/>
    <cellStyle name="40% - Énfasis1 7" xfId="153"/>
    <cellStyle name="40% - Énfasis1 8" xfId="154"/>
    <cellStyle name="40% - Énfasis1 9" xfId="155"/>
    <cellStyle name="40% - Énfasis2 10" xfId="156"/>
    <cellStyle name="40% - Énfasis2 11" xfId="157"/>
    <cellStyle name="40% - Énfasis2 12" xfId="158"/>
    <cellStyle name="40% - Énfasis2 13" xfId="159"/>
    <cellStyle name="40% - Énfasis2 14" xfId="160"/>
    <cellStyle name="40% - Énfasis2 15" xfId="161"/>
    <cellStyle name="40% - Énfasis2 16" xfId="162"/>
    <cellStyle name="40% - Énfasis2 17" xfId="163"/>
    <cellStyle name="40% - Énfasis2 18" xfId="164"/>
    <cellStyle name="40% - Énfasis2 19" xfId="165"/>
    <cellStyle name="40% - Énfasis2 2" xfId="166"/>
    <cellStyle name="40% - Énfasis2 20" xfId="167"/>
    <cellStyle name="40% - Énfasis2 21" xfId="168"/>
    <cellStyle name="40% - Énfasis2 3" xfId="169"/>
    <cellStyle name="40% - Énfasis2 4" xfId="170"/>
    <cellStyle name="40% - Énfasis2 5" xfId="171"/>
    <cellStyle name="40% - Énfasis2 6" xfId="172"/>
    <cellStyle name="40% - Énfasis2 7" xfId="173"/>
    <cellStyle name="40% - Énfasis2 8" xfId="174"/>
    <cellStyle name="40% - Énfasis2 9" xfId="175"/>
    <cellStyle name="40% - Énfasis3 10" xfId="176"/>
    <cellStyle name="40% - Énfasis3 11" xfId="177"/>
    <cellStyle name="40% - Énfasis3 12" xfId="178"/>
    <cellStyle name="40% - Énfasis3 13" xfId="179"/>
    <cellStyle name="40% - Énfasis3 14" xfId="180"/>
    <cellStyle name="40% - Énfasis3 15" xfId="181"/>
    <cellStyle name="40% - Énfasis3 16" xfId="182"/>
    <cellStyle name="40% - Énfasis3 17" xfId="183"/>
    <cellStyle name="40% - Énfasis3 18" xfId="184"/>
    <cellStyle name="40% - Énfasis3 19" xfId="185"/>
    <cellStyle name="40% - Énfasis3 2" xfId="186"/>
    <cellStyle name="40% - Énfasis3 20" xfId="187"/>
    <cellStyle name="40% - Énfasis3 21" xfId="188"/>
    <cellStyle name="40% - Énfasis3 3" xfId="189"/>
    <cellStyle name="40% - Énfasis3 4" xfId="190"/>
    <cellStyle name="40% - Énfasis3 5" xfId="191"/>
    <cellStyle name="40% - Énfasis3 6" xfId="192"/>
    <cellStyle name="40% - Énfasis3 7" xfId="193"/>
    <cellStyle name="40% - Énfasis3 8" xfId="194"/>
    <cellStyle name="40% - Énfasis3 9" xfId="195"/>
    <cellStyle name="40% - Énfasis4 10" xfId="196"/>
    <cellStyle name="40% - Énfasis4 11" xfId="197"/>
    <cellStyle name="40% - Énfasis4 12" xfId="198"/>
    <cellStyle name="40% - Énfasis4 13" xfId="199"/>
    <cellStyle name="40% - Énfasis4 14" xfId="200"/>
    <cellStyle name="40% - Énfasis4 15" xfId="201"/>
    <cellStyle name="40% - Énfasis4 16" xfId="202"/>
    <cellStyle name="40% - Énfasis4 17" xfId="203"/>
    <cellStyle name="40% - Énfasis4 18" xfId="204"/>
    <cellStyle name="40% - Énfasis4 19" xfId="205"/>
    <cellStyle name="40% - Énfasis4 2" xfId="206"/>
    <cellStyle name="40% - Énfasis4 20" xfId="207"/>
    <cellStyle name="40% - Énfasis4 21" xfId="208"/>
    <cellStyle name="40% - Énfasis4 3" xfId="209"/>
    <cellStyle name="40% - Énfasis4 4" xfId="210"/>
    <cellStyle name="40% - Énfasis4 5" xfId="211"/>
    <cellStyle name="40% - Énfasis4 6" xfId="212"/>
    <cellStyle name="40% - Énfasis4 7" xfId="213"/>
    <cellStyle name="40% - Énfasis4 8" xfId="214"/>
    <cellStyle name="40% - Énfasis4 9" xfId="215"/>
    <cellStyle name="40% - Énfasis5 10" xfId="216"/>
    <cellStyle name="40% - Énfasis5 11" xfId="217"/>
    <cellStyle name="40% - Énfasis5 12" xfId="218"/>
    <cellStyle name="40% - Énfasis5 13" xfId="219"/>
    <cellStyle name="40% - Énfasis5 14" xfId="220"/>
    <cellStyle name="40% - Énfasis5 15" xfId="221"/>
    <cellStyle name="40% - Énfasis5 16" xfId="222"/>
    <cellStyle name="40% - Énfasis5 17" xfId="223"/>
    <cellStyle name="40% - Énfasis5 18" xfId="224"/>
    <cellStyle name="40% - Énfasis5 19" xfId="225"/>
    <cellStyle name="40% - Énfasis5 2" xfId="226"/>
    <cellStyle name="40% - Énfasis5 20" xfId="227"/>
    <cellStyle name="40% - Énfasis5 21" xfId="228"/>
    <cellStyle name="40% - Énfasis5 3" xfId="229"/>
    <cellStyle name="40% - Énfasis5 4" xfId="230"/>
    <cellStyle name="40% - Énfasis5 5" xfId="231"/>
    <cellStyle name="40% - Énfasis5 6" xfId="232"/>
    <cellStyle name="40% - Énfasis5 7" xfId="233"/>
    <cellStyle name="40% - Énfasis5 8" xfId="234"/>
    <cellStyle name="40% - Énfasis5 9" xfId="235"/>
    <cellStyle name="40% - Énfasis6 10" xfId="236"/>
    <cellStyle name="40% - Énfasis6 11" xfId="237"/>
    <cellStyle name="40% - Énfasis6 12" xfId="238"/>
    <cellStyle name="40% - Énfasis6 13" xfId="239"/>
    <cellStyle name="40% - Énfasis6 14" xfId="240"/>
    <cellStyle name="40% - Énfasis6 15" xfId="241"/>
    <cellStyle name="40% - Énfasis6 16" xfId="242"/>
    <cellStyle name="40% - Énfasis6 17" xfId="243"/>
    <cellStyle name="40% - Énfasis6 18" xfId="244"/>
    <cellStyle name="40% - Énfasis6 19" xfId="245"/>
    <cellStyle name="40% - Énfasis6 2" xfId="246"/>
    <cellStyle name="40% - Énfasis6 20" xfId="247"/>
    <cellStyle name="40% - Énfasis6 21" xfId="248"/>
    <cellStyle name="40% - Énfasis6 3" xfId="249"/>
    <cellStyle name="40% - Énfasis6 4" xfId="250"/>
    <cellStyle name="40% - Énfasis6 5" xfId="251"/>
    <cellStyle name="40% - Énfasis6 6" xfId="252"/>
    <cellStyle name="40% - Énfasis6 7" xfId="253"/>
    <cellStyle name="40% - Énfasis6 8" xfId="254"/>
    <cellStyle name="40% - Énfasis6 9" xfId="255"/>
    <cellStyle name="60% - Accent1" xfId="256"/>
    <cellStyle name="60% - Accent2" xfId="257"/>
    <cellStyle name="60% - Accent3" xfId="258"/>
    <cellStyle name="60% - Accent4" xfId="259"/>
    <cellStyle name="60% - Accent5" xfId="260"/>
    <cellStyle name="60% - Accent6" xfId="261"/>
    <cellStyle name="60% - Énfasis1 10" xfId="262"/>
    <cellStyle name="60% - Énfasis1 11" xfId="263"/>
    <cellStyle name="60% - Énfasis1 12" xfId="264"/>
    <cellStyle name="60% - Énfasis1 13" xfId="265"/>
    <cellStyle name="60% - Énfasis1 14" xfId="266"/>
    <cellStyle name="60% - Énfasis1 15" xfId="267"/>
    <cellStyle name="60% - Énfasis1 16" xfId="268"/>
    <cellStyle name="60% - Énfasis1 17" xfId="269"/>
    <cellStyle name="60% - Énfasis1 18" xfId="270"/>
    <cellStyle name="60% - Énfasis1 19" xfId="271"/>
    <cellStyle name="60% - Énfasis1 2" xfId="272"/>
    <cellStyle name="60% - Énfasis1 20" xfId="273"/>
    <cellStyle name="60% - Énfasis1 21" xfId="274"/>
    <cellStyle name="60% - Énfasis1 3" xfId="275"/>
    <cellStyle name="60% - Énfasis1 4" xfId="276"/>
    <cellStyle name="60% - Énfasis1 5" xfId="277"/>
    <cellStyle name="60% - Énfasis1 6" xfId="278"/>
    <cellStyle name="60% - Énfasis1 7" xfId="279"/>
    <cellStyle name="60% - Énfasis1 8" xfId="280"/>
    <cellStyle name="60% - Énfasis1 9" xfId="281"/>
    <cellStyle name="60% - Énfasis2 10" xfId="282"/>
    <cellStyle name="60% - Énfasis2 11" xfId="283"/>
    <cellStyle name="60% - Énfasis2 12" xfId="284"/>
    <cellStyle name="60% - Énfasis2 13" xfId="285"/>
    <cellStyle name="60% - Énfasis2 14" xfId="286"/>
    <cellStyle name="60% - Énfasis2 15" xfId="287"/>
    <cellStyle name="60% - Énfasis2 16" xfId="288"/>
    <cellStyle name="60% - Énfasis2 17" xfId="289"/>
    <cellStyle name="60% - Énfasis2 18" xfId="290"/>
    <cellStyle name="60% - Énfasis2 19" xfId="291"/>
    <cellStyle name="60% - Énfasis2 2" xfId="292"/>
    <cellStyle name="60% - Énfasis2 20" xfId="293"/>
    <cellStyle name="60% - Énfasis2 21" xfId="294"/>
    <cellStyle name="60% - Énfasis2 3" xfId="295"/>
    <cellStyle name="60% - Énfasis2 4" xfId="296"/>
    <cellStyle name="60% - Énfasis2 5" xfId="297"/>
    <cellStyle name="60% - Énfasis2 6" xfId="298"/>
    <cellStyle name="60% - Énfasis2 7" xfId="299"/>
    <cellStyle name="60% - Énfasis2 8" xfId="300"/>
    <cellStyle name="60% - Énfasis2 9" xfId="301"/>
    <cellStyle name="60% - Énfasis3 10" xfId="302"/>
    <cellStyle name="60% - Énfasis3 11" xfId="303"/>
    <cellStyle name="60% - Énfasis3 12" xfId="304"/>
    <cellStyle name="60% - Énfasis3 13" xfId="305"/>
    <cellStyle name="60% - Énfasis3 14" xfId="306"/>
    <cellStyle name="60% - Énfasis3 15" xfId="307"/>
    <cellStyle name="60% - Énfasis3 16" xfId="308"/>
    <cellStyle name="60% - Énfasis3 17" xfId="309"/>
    <cellStyle name="60% - Énfasis3 18" xfId="310"/>
    <cellStyle name="60% - Énfasis3 19" xfId="311"/>
    <cellStyle name="60% - Énfasis3 2" xfId="312"/>
    <cellStyle name="60% - Énfasis3 20" xfId="313"/>
    <cellStyle name="60% - Énfasis3 21" xfId="314"/>
    <cellStyle name="60% - Énfasis3 3" xfId="315"/>
    <cellStyle name="60% - Énfasis3 4" xfId="316"/>
    <cellStyle name="60% - Énfasis3 5" xfId="317"/>
    <cellStyle name="60% - Énfasis3 6" xfId="318"/>
    <cellStyle name="60% - Énfasis3 7" xfId="319"/>
    <cellStyle name="60% - Énfasis3 8" xfId="320"/>
    <cellStyle name="60% - Énfasis3 9" xfId="321"/>
    <cellStyle name="60% - Énfasis4 10" xfId="322"/>
    <cellStyle name="60% - Énfasis4 11" xfId="323"/>
    <cellStyle name="60% - Énfasis4 12" xfId="324"/>
    <cellStyle name="60% - Énfasis4 13" xfId="325"/>
    <cellStyle name="60% - Énfasis4 14" xfId="326"/>
    <cellStyle name="60% - Énfasis4 15" xfId="327"/>
    <cellStyle name="60% - Énfasis4 16" xfId="328"/>
    <cellStyle name="60% - Énfasis4 17" xfId="329"/>
    <cellStyle name="60% - Énfasis4 18" xfId="330"/>
    <cellStyle name="60% - Énfasis4 19" xfId="331"/>
    <cellStyle name="60% - Énfasis4 2" xfId="332"/>
    <cellStyle name="60% - Énfasis4 20" xfId="333"/>
    <cellStyle name="60% - Énfasis4 21" xfId="334"/>
    <cellStyle name="60% - Énfasis4 3" xfId="335"/>
    <cellStyle name="60% - Énfasis4 4" xfId="336"/>
    <cellStyle name="60% - Énfasis4 5" xfId="337"/>
    <cellStyle name="60% - Énfasis4 6" xfId="338"/>
    <cellStyle name="60% - Énfasis4 7" xfId="339"/>
    <cellStyle name="60% - Énfasis4 8" xfId="340"/>
    <cellStyle name="60% - Énfasis4 9" xfId="341"/>
    <cellStyle name="60% - Énfasis5 10" xfId="342"/>
    <cellStyle name="60% - Énfasis5 11" xfId="343"/>
    <cellStyle name="60% - Énfasis5 12" xfId="344"/>
    <cellStyle name="60% - Énfasis5 13" xfId="345"/>
    <cellStyle name="60% - Énfasis5 14" xfId="346"/>
    <cellStyle name="60% - Énfasis5 15" xfId="347"/>
    <cellStyle name="60% - Énfasis5 16" xfId="348"/>
    <cellStyle name="60% - Énfasis5 17" xfId="349"/>
    <cellStyle name="60% - Énfasis5 18" xfId="350"/>
    <cellStyle name="60% - Énfasis5 19" xfId="351"/>
    <cellStyle name="60% - Énfasis5 2" xfId="352"/>
    <cellStyle name="60% - Énfasis5 20" xfId="353"/>
    <cellStyle name="60% - Énfasis5 21" xfId="354"/>
    <cellStyle name="60% - Énfasis5 3" xfId="355"/>
    <cellStyle name="60% - Énfasis5 4" xfId="356"/>
    <cellStyle name="60% - Énfasis5 5" xfId="357"/>
    <cellStyle name="60% - Énfasis5 6" xfId="358"/>
    <cellStyle name="60% - Énfasis5 7" xfId="359"/>
    <cellStyle name="60% - Énfasis5 8" xfId="360"/>
    <cellStyle name="60% - Énfasis5 9" xfId="361"/>
    <cellStyle name="60% - Énfasis6 10" xfId="362"/>
    <cellStyle name="60% - Énfasis6 11" xfId="363"/>
    <cellStyle name="60% - Énfasis6 12" xfId="364"/>
    <cellStyle name="60% - Énfasis6 13" xfId="365"/>
    <cellStyle name="60% - Énfasis6 14" xfId="366"/>
    <cellStyle name="60% - Énfasis6 15" xfId="367"/>
    <cellStyle name="60% - Énfasis6 16" xfId="368"/>
    <cellStyle name="60% - Énfasis6 17" xfId="369"/>
    <cellStyle name="60% - Énfasis6 18" xfId="370"/>
    <cellStyle name="60% - Énfasis6 19" xfId="371"/>
    <cellStyle name="60% - Énfasis6 2" xfId="372"/>
    <cellStyle name="60% - Énfasis6 20" xfId="373"/>
    <cellStyle name="60% - Énfasis6 21" xfId="374"/>
    <cellStyle name="60% - Énfasis6 3" xfId="375"/>
    <cellStyle name="60% - Énfasis6 4" xfId="376"/>
    <cellStyle name="60% - Énfasis6 5" xfId="377"/>
    <cellStyle name="60% - Énfasis6 6" xfId="378"/>
    <cellStyle name="60% - Énfasis6 7" xfId="379"/>
    <cellStyle name="60% - Énfasis6 8" xfId="380"/>
    <cellStyle name="60% - Énfasis6 9" xfId="381"/>
    <cellStyle name="Accent1" xfId="382"/>
    <cellStyle name="Accent2" xfId="383"/>
    <cellStyle name="Accent3" xfId="384"/>
    <cellStyle name="Accent4" xfId="385"/>
    <cellStyle name="Accent5" xfId="386"/>
    <cellStyle name="Accent6" xfId="387"/>
    <cellStyle name="Bad" xfId="388"/>
    <cellStyle name="Buena 10" xfId="389"/>
    <cellStyle name="Buena 11" xfId="390"/>
    <cellStyle name="Buena 12" xfId="391"/>
    <cellStyle name="Buena 13" xfId="392"/>
    <cellStyle name="Buena 14" xfId="393"/>
    <cellStyle name="Buena 15" xfId="394"/>
    <cellStyle name="Buena 16" xfId="395"/>
    <cellStyle name="Buena 17" xfId="396"/>
    <cellStyle name="Buena 18" xfId="397"/>
    <cellStyle name="Buena 19" xfId="398"/>
    <cellStyle name="Buena 2" xfId="399"/>
    <cellStyle name="Buena 20" xfId="400"/>
    <cellStyle name="Buena 21" xfId="401"/>
    <cellStyle name="Buena 3" xfId="402"/>
    <cellStyle name="Buena 4" xfId="403"/>
    <cellStyle name="Buena 5" xfId="404"/>
    <cellStyle name="Buena 6" xfId="405"/>
    <cellStyle name="Buena 7" xfId="406"/>
    <cellStyle name="Buena 8" xfId="407"/>
    <cellStyle name="Buena 9" xfId="408"/>
    <cellStyle name="Calculation" xfId="409"/>
    <cellStyle name="Calculation 10" xfId="3205"/>
    <cellStyle name="Calculation 11" xfId="2794"/>
    <cellStyle name="Calculation 12" xfId="4763"/>
    <cellStyle name="Calculation 2" xfId="2558"/>
    <cellStyle name="Calculation 2 10" xfId="4411"/>
    <cellStyle name="Calculation 2 11" xfId="4535"/>
    <cellStyle name="Calculation 2 12" xfId="4659"/>
    <cellStyle name="Calculation 2 13" xfId="4867"/>
    <cellStyle name="Calculation 2 2" xfId="3368"/>
    <cellStyle name="Calculation 2 3" xfId="2703"/>
    <cellStyle name="Calculation 2 4" xfId="3346"/>
    <cellStyle name="Calculation 2 5" xfId="3694"/>
    <cellStyle name="Calculation 2 6" xfId="3841"/>
    <cellStyle name="Calculation 2 7" xfId="3982"/>
    <cellStyle name="Calculation 2 8" xfId="4129"/>
    <cellStyle name="Calculation 2 9" xfId="4271"/>
    <cellStyle name="Calculation 3" xfId="2898"/>
    <cellStyle name="Calculation 4" xfId="3122"/>
    <cellStyle name="Calculation 5" xfId="2877"/>
    <cellStyle name="Calculation 6" xfId="3143"/>
    <cellStyle name="Calculation 7" xfId="2857"/>
    <cellStyle name="Calculation 8" xfId="3164"/>
    <cellStyle name="Calculation 9" xfId="2836"/>
    <cellStyle name="Cálculo 10" xfId="410"/>
    <cellStyle name="Cálculo 10 10" xfId="3204"/>
    <cellStyle name="Cálculo 10 11" xfId="2795"/>
    <cellStyle name="Cálculo 10 12" xfId="4764"/>
    <cellStyle name="Cálculo 10 2" xfId="2559"/>
    <cellStyle name="Cálculo 10 2 10" xfId="4412"/>
    <cellStyle name="Cálculo 10 2 11" xfId="4536"/>
    <cellStyle name="Cálculo 10 2 12" xfId="4660"/>
    <cellStyle name="Cálculo 10 2 13" xfId="4868"/>
    <cellStyle name="Cálculo 10 2 2" xfId="3369"/>
    <cellStyle name="Cálculo 10 2 3" xfId="2702"/>
    <cellStyle name="Cálculo 10 2 4" xfId="3347"/>
    <cellStyle name="Cálculo 10 2 5" xfId="3695"/>
    <cellStyle name="Cálculo 10 2 6" xfId="3842"/>
    <cellStyle name="Cálculo 10 2 7" xfId="3983"/>
    <cellStyle name="Cálculo 10 2 8" xfId="4130"/>
    <cellStyle name="Cálculo 10 2 9" xfId="4272"/>
    <cellStyle name="Cálculo 10 3" xfId="2899"/>
    <cellStyle name="Cálculo 10 4" xfId="3121"/>
    <cellStyle name="Cálculo 10 5" xfId="2878"/>
    <cellStyle name="Cálculo 10 6" xfId="3142"/>
    <cellStyle name="Cálculo 10 7" xfId="2858"/>
    <cellStyle name="Cálculo 10 8" xfId="3163"/>
    <cellStyle name="Cálculo 10 9" xfId="2837"/>
    <cellStyle name="Cálculo 11" xfId="411"/>
    <cellStyle name="Cálculo 11 10" xfId="3203"/>
    <cellStyle name="Cálculo 11 11" xfId="2796"/>
    <cellStyle name="Cálculo 11 12" xfId="4765"/>
    <cellStyle name="Cálculo 11 2" xfId="2560"/>
    <cellStyle name="Cálculo 11 2 10" xfId="4413"/>
    <cellStyle name="Cálculo 11 2 11" xfId="4537"/>
    <cellStyle name="Cálculo 11 2 12" xfId="4661"/>
    <cellStyle name="Cálculo 11 2 13" xfId="4869"/>
    <cellStyle name="Cálculo 11 2 2" xfId="3370"/>
    <cellStyle name="Cálculo 11 2 3" xfId="2701"/>
    <cellStyle name="Cálculo 11 2 4" xfId="3348"/>
    <cellStyle name="Cálculo 11 2 5" xfId="3696"/>
    <cellStyle name="Cálculo 11 2 6" xfId="3843"/>
    <cellStyle name="Cálculo 11 2 7" xfId="3984"/>
    <cellStyle name="Cálculo 11 2 8" xfId="4131"/>
    <cellStyle name="Cálculo 11 2 9" xfId="4273"/>
    <cellStyle name="Cálculo 11 3" xfId="2900"/>
    <cellStyle name="Cálculo 11 4" xfId="3120"/>
    <cellStyle name="Cálculo 11 5" xfId="2879"/>
    <cellStyle name="Cálculo 11 6" xfId="3141"/>
    <cellStyle name="Cálculo 11 7" xfId="2859"/>
    <cellStyle name="Cálculo 11 8" xfId="3162"/>
    <cellStyle name="Cálculo 11 9" xfId="2838"/>
    <cellStyle name="Cálculo 12" xfId="412"/>
    <cellStyle name="Cálculo 12 10" xfId="3202"/>
    <cellStyle name="Cálculo 12 11" xfId="2797"/>
    <cellStyle name="Cálculo 12 12" xfId="4766"/>
    <cellStyle name="Cálculo 12 2" xfId="2561"/>
    <cellStyle name="Cálculo 12 2 10" xfId="4414"/>
    <cellStyle name="Cálculo 12 2 11" xfId="4538"/>
    <cellStyle name="Cálculo 12 2 12" xfId="4662"/>
    <cellStyle name="Cálculo 12 2 13" xfId="4870"/>
    <cellStyle name="Cálculo 12 2 2" xfId="3371"/>
    <cellStyle name="Cálculo 12 2 3" xfId="2700"/>
    <cellStyle name="Cálculo 12 2 4" xfId="3349"/>
    <cellStyle name="Cálculo 12 2 5" xfId="3697"/>
    <cellStyle name="Cálculo 12 2 6" xfId="3844"/>
    <cellStyle name="Cálculo 12 2 7" xfId="3985"/>
    <cellStyle name="Cálculo 12 2 8" xfId="4132"/>
    <cellStyle name="Cálculo 12 2 9" xfId="4274"/>
    <cellStyle name="Cálculo 12 3" xfId="2901"/>
    <cellStyle name="Cálculo 12 4" xfId="3119"/>
    <cellStyle name="Cálculo 12 5" xfId="2880"/>
    <cellStyle name="Cálculo 12 6" xfId="3140"/>
    <cellStyle name="Cálculo 12 7" xfId="2860"/>
    <cellStyle name="Cálculo 12 8" xfId="3161"/>
    <cellStyle name="Cálculo 12 9" xfId="2839"/>
    <cellStyle name="Cálculo 13" xfId="413"/>
    <cellStyle name="Cálculo 13 10" xfId="3201"/>
    <cellStyle name="Cálculo 13 11" xfId="2798"/>
    <cellStyle name="Cálculo 13 12" xfId="4767"/>
    <cellStyle name="Cálculo 13 2" xfId="2562"/>
    <cellStyle name="Cálculo 13 2 10" xfId="4415"/>
    <cellStyle name="Cálculo 13 2 11" xfId="4539"/>
    <cellStyle name="Cálculo 13 2 12" xfId="4663"/>
    <cellStyle name="Cálculo 13 2 13" xfId="4871"/>
    <cellStyle name="Cálculo 13 2 2" xfId="3372"/>
    <cellStyle name="Cálculo 13 2 3" xfId="2699"/>
    <cellStyle name="Cálculo 13 2 4" xfId="3350"/>
    <cellStyle name="Cálculo 13 2 5" xfId="3698"/>
    <cellStyle name="Cálculo 13 2 6" xfId="3845"/>
    <cellStyle name="Cálculo 13 2 7" xfId="3986"/>
    <cellStyle name="Cálculo 13 2 8" xfId="4133"/>
    <cellStyle name="Cálculo 13 2 9" xfId="4275"/>
    <cellStyle name="Cálculo 13 3" xfId="2902"/>
    <cellStyle name="Cálculo 13 4" xfId="3118"/>
    <cellStyle name="Cálculo 13 5" xfId="2881"/>
    <cellStyle name="Cálculo 13 6" xfId="3139"/>
    <cellStyle name="Cálculo 13 7" xfId="2861"/>
    <cellStyle name="Cálculo 13 8" xfId="3160"/>
    <cellStyle name="Cálculo 13 9" xfId="2840"/>
    <cellStyle name="Cálculo 14" xfId="414"/>
    <cellStyle name="Cálculo 14 10" xfId="3200"/>
    <cellStyle name="Cálculo 14 11" xfId="2799"/>
    <cellStyle name="Cálculo 14 12" xfId="4768"/>
    <cellStyle name="Cálculo 14 2" xfId="2563"/>
    <cellStyle name="Cálculo 14 2 10" xfId="4416"/>
    <cellStyle name="Cálculo 14 2 11" xfId="4540"/>
    <cellStyle name="Cálculo 14 2 12" xfId="4664"/>
    <cellStyle name="Cálculo 14 2 13" xfId="4872"/>
    <cellStyle name="Cálculo 14 2 2" xfId="3373"/>
    <cellStyle name="Cálculo 14 2 3" xfId="2698"/>
    <cellStyle name="Cálculo 14 2 4" xfId="3351"/>
    <cellStyle name="Cálculo 14 2 5" xfId="3699"/>
    <cellStyle name="Cálculo 14 2 6" xfId="3846"/>
    <cellStyle name="Cálculo 14 2 7" xfId="3987"/>
    <cellStyle name="Cálculo 14 2 8" xfId="4134"/>
    <cellStyle name="Cálculo 14 2 9" xfId="4276"/>
    <cellStyle name="Cálculo 14 3" xfId="2903"/>
    <cellStyle name="Cálculo 14 4" xfId="3117"/>
    <cellStyle name="Cálculo 14 5" xfId="2882"/>
    <cellStyle name="Cálculo 14 6" xfId="3138"/>
    <cellStyle name="Cálculo 14 7" xfId="2862"/>
    <cellStyle name="Cálculo 14 8" xfId="3159"/>
    <cellStyle name="Cálculo 14 9" xfId="2841"/>
    <cellStyle name="Cálculo 15" xfId="415"/>
    <cellStyle name="Cálculo 15 10" xfId="3199"/>
    <cellStyle name="Cálculo 15 11" xfId="2800"/>
    <cellStyle name="Cálculo 15 12" xfId="4769"/>
    <cellStyle name="Cálculo 15 2" xfId="2564"/>
    <cellStyle name="Cálculo 15 2 10" xfId="4417"/>
    <cellStyle name="Cálculo 15 2 11" xfId="4541"/>
    <cellStyle name="Cálculo 15 2 12" xfId="4665"/>
    <cellStyle name="Cálculo 15 2 13" xfId="4873"/>
    <cellStyle name="Cálculo 15 2 2" xfId="3374"/>
    <cellStyle name="Cálculo 15 2 3" xfId="2697"/>
    <cellStyle name="Cálculo 15 2 4" xfId="3352"/>
    <cellStyle name="Cálculo 15 2 5" xfId="3700"/>
    <cellStyle name="Cálculo 15 2 6" xfId="3847"/>
    <cellStyle name="Cálculo 15 2 7" xfId="3988"/>
    <cellStyle name="Cálculo 15 2 8" xfId="4135"/>
    <cellStyle name="Cálculo 15 2 9" xfId="4277"/>
    <cellStyle name="Cálculo 15 3" xfId="2904"/>
    <cellStyle name="Cálculo 15 4" xfId="3116"/>
    <cellStyle name="Cálculo 15 5" xfId="2883"/>
    <cellStyle name="Cálculo 15 6" xfId="3137"/>
    <cellStyle name="Cálculo 15 7" xfId="2863"/>
    <cellStyle name="Cálculo 15 8" xfId="3158"/>
    <cellStyle name="Cálculo 15 9" xfId="2842"/>
    <cellStyle name="Cálculo 16" xfId="416"/>
    <cellStyle name="Cálculo 16 10" xfId="3198"/>
    <cellStyle name="Cálculo 16 11" xfId="2801"/>
    <cellStyle name="Cálculo 16 12" xfId="4770"/>
    <cellStyle name="Cálculo 16 2" xfId="2565"/>
    <cellStyle name="Cálculo 16 2 10" xfId="4418"/>
    <cellStyle name="Cálculo 16 2 11" xfId="4542"/>
    <cellStyle name="Cálculo 16 2 12" xfId="4666"/>
    <cellStyle name="Cálculo 16 2 13" xfId="4874"/>
    <cellStyle name="Cálculo 16 2 2" xfId="3375"/>
    <cellStyle name="Cálculo 16 2 3" xfId="2696"/>
    <cellStyle name="Cálculo 16 2 4" xfId="3353"/>
    <cellStyle name="Cálculo 16 2 5" xfId="3701"/>
    <cellStyle name="Cálculo 16 2 6" xfId="3848"/>
    <cellStyle name="Cálculo 16 2 7" xfId="3989"/>
    <cellStyle name="Cálculo 16 2 8" xfId="4136"/>
    <cellStyle name="Cálculo 16 2 9" xfId="4278"/>
    <cellStyle name="Cálculo 16 3" xfId="2905"/>
    <cellStyle name="Cálculo 16 4" xfId="3115"/>
    <cellStyle name="Cálculo 16 5" xfId="2884"/>
    <cellStyle name="Cálculo 16 6" xfId="3136"/>
    <cellStyle name="Cálculo 16 7" xfId="2864"/>
    <cellStyle name="Cálculo 16 8" xfId="3157"/>
    <cellStyle name="Cálculo 16 9" xfId="2843"/>
    <cellStyle name="Cálculo 17" xfId="417"/>
    <cellStyle name="Cálculo 17 10" xfId="3197"/>
    <cellStyle name="Cálculo 17 11" xfId="2802"/>
    <cellStyle name="Cálculo 17 12" xfId="4771"/>
    <cellStyle name="Cálculo 17 2" xfId="2566"/>
    <cellStyle name="Cálculo 17 2 10" xfId="4419"/>
    <cellStyle name="Cálculo 17 2 11" xfId="4543"/>
    <cellStyle name="Cálculo 17 2 12" xfId="4667"/>
    <cellStyle name="Cálculo 17 2 13" xfId="4875"/>
    <cellStyle name="Cálculo 17 2 2" xfId="3376"/>
    <cellStyle name="Cálculo 17 2 3" xfId="2695"/>
    <cellStyle name="Cálculo 17 2 4" xfId="3354"/>
    <cellStyle name="Cálculo 17 2 5" xfId="3702"/>
    <cellStyle name="Cálculo 17 2 6" xfId="3849"/>
    <cellStyle name="Cálculo 17 2 7" xfId="3990"/>
    <cellStyle name="Cálculo 17 2 8" xfId="4137"/>
    <cellStyle name="Cálculo 17 2 9" xfId="4279"/>
    <cellStyle name="Cálculo 17 3" xfId="2906"/>
    <cellStyle name="Cálculo 17 4" xfId="3114"/>
    <cellStyle name="Cálculo 17 5" xfId="2885"/>
    <cellStyle name="Cálculo 17 6" xfId="3135"/>
    <cellStyle name="Cálculo 17 7" xfId="2865"/>
    <cellStyle name="Cálculo 17 8" xfId="3156"/>
    <cellStyle name="Cálculo 17 9" xfId="2844"/>
    <cellStyle name="Cálculo 18" xfId="418"/>
    <cellStyle name="Cálculo 18 10" xfId="3196"/>
    <cellStyle name="Cálculo 18 11" xfId="2803"/>
    <cellStyle name="Cálculo 18 12" xfId="4772"/>
    <cellStyle name="Cálculo 18 2" xfId="2567"/>
    <cellStyle name="Cálculo 18 2 10" xfId="4420"/>
    <cellStyle name="Cálculo 18 2 11" xfId="4544"/>
    <cellStyle name="Cálculo 18 2 12" xfId="4668"/>
    <cellStyle name="Cálculo 18 2 13" xfId="4876"/>
    <cellStyle name="Cálculo 18 2 2" xfId="3377"/>
    <cellStyle name="Cálculo 18 2 3" xfId="2694"/>
    <cellStyle name="Cálculo 18 2 4" xfId="3355"/>
    <cellStyle name="Cálculo 18 2 5" xfId="3703"/>
    <cellStyle name="Cálculo 18 2 6" xfId="3850"/>
    <cellStyle name="Cálculo 18 2 7" xfId="3991"/>
    <cellStyle name="Cálculo 18 2 8" xfId="4138"/>
    <cellStyle name="Cálculo 18 2 9" xfId="4280"/>
    <cellStyle name="Cálculo 18 3" xfId="2907"/>
    <cellStyle name="Cálculo 18 4" xfId="3113"/>
    <cellStyle name="Cálculo 18 5" xfId="2886"/>
    <cellStyle name="Cálculo 18 6" xfId="3134"/>
    <cellStyle name="Cálculo 18 7" xfId="2866"/>
    <cellStyle name="Cálculo 18 8" xfId="3155"/>
    <cellStyle name="Cálculo 18 9" xfId="2845"/>
    <cellStyle name="Cálculo 19" xfId="419"/>
    <cellStyle name="Cálculo 19 10" xfId="3195"/>
    <cellStyle name="Cálculo 19 11" xfId="2804"/>
    <cellStyle name="Cálculo 19 12" xfId="4773"/>
    <cellStyle name="Cálculo 19 2" xfId="2568"/>
    <cellStyle name="Cálculo 19 2 10" xfId="4421"/>
    <cellStyle name="Cálculo 19 2 11" xfId="4545"/>
    <cellStyle name="Cálculo 19 2 12" xfId="4669"/>
    <cellStyle name="Cálculo 19 2 13" xfId="4877"/>
    <cellStyle name="Cálculo 19 2 2" xfId="3378"/>
    <cellStyle name="Cálculo 19 2 3" xfId="2693"/>
    <cellStyle name="Cálculo 19 2 4" xfId="3356"/>
    <cellStyle name="Cálculo 19 2 5" xfId="3704"/>
    <cellStyle name="Cálculo 19 2 6" xfId="3851"/>
    <cellStyle name="Cálculo 19 2 7" xfId="3992"/>
    <cellStyle name="Cálculo 19 2 8" xfId="4139"/>
    <cellStyle name="Cálculo 19 2 9" xfId="4281"/>
    <cellStyle name="Cálculo 19 3" xfId="2908"/>
    <cellStyle name="Cálculo 19 4" xfId="3112"/>
    <cellStyle name="Cálculo 19 5" xfId="2887"/>
    <cellStyle name="Cálculo 19 6" xfId="3133"/>
    <cellStyle name="Cálculo 19 7" xfId="2867"/>
    <cellStyle name="Cálculo 19 8" xfId="3154"/>
    <cellStyle name="Cálculo 19 9" xfId="2846"/>
    <cellStyle name="Cálculo 2" xfId="420"/>
    <cellStyle name="Cálculo 2 10" xfId="3194"/>
    <cellStyle name="Cálculo 2 11" xfId="2805"/>
    <cellStyle name="Cálculo 2 12" xfId="4774"/>
    <cellStyle name="Cálculo 2 2" xfId="2569"/>
    <cellStyle name="Cálculo 2 2 10" xfId="4422"/>
    <cellStyle name="Cálculo 2 2 11" xfId="4546"/>
    <cellStyle name="Cálculo 2 2 12" xfId="4670"/>
    <cellStyle name="Cálculo 2 2 13" xfId="4878"/>
    <cellStyle name="Cálculo 2 2 2" xfId="3379"/>
    <cellStyle name="Cálculo 2 2 3" xfId="2692"/>
    <cellStyle name="Cálculo 2 2 4" xfId="3357"/>
    <cellStyle name="Cálculo 2 2 5" xfId="3705"/>
    <cellStyle name="Cálculo 2 2 6" xfId="3852"/>
    <cellStyle name="Cálculo 2 2 7" xfId="3993"/>
    <cellStyle name="Cálculo 2 2 8" xfId="4140"/>
    <cellStyle name="Cálculo 2 2 9" xfId="4282"/>
    <cellStyle name="Cálculo 2 3" xfId="2909"/>
    <cellStyle name="Cálculo 2 4" xfId="3111"/>
    <cellStyle name="Cálculo 2 5" xfId="2888"/>
    <cellStyle name="Cálculo 2 6" xfId="3132"/>
    <cellStyle name="Cálculo 2 7" xfId="2868"/>
    <cellStyle name="Cálculo 2 8" xfId="3153"/>
    <cellStyle name="Cálculo 2 9" xfId="2847"/>
    <cellStyle name="Cálculo 20" xfId="421"/>
    <cellStyle name="Cálculo 20 10" xfId="3193"/>
    <cellStyle name="Cálculo 20 11" xfId="2806"/>
    <cellStyle name="Cálculo 20 12" xfId="4775"/>
    <cellStyle name="Cálculo 20 2" xfId="2570"/>
    <cellStyle name="Cálculo 20 2 10" xfId="4423"/>
    <cellStyle name="Cálculo 20 2 11" xfId="4547"/>
    <cellStyle name="Cálculo 20 2 12" xfId="4671"/>
    <cellStyle name="Cálculo 20 2 13" xfId="4879"/>
    <cellStyle name="Cálculo 20 2 2" xfId="3380"/>
    <cellStyle name="Cálculo 20 2 3" xfId="2691"/>
    <cellStyle name="Cálculo 20 2 4" xfId="3358"/>
    <cellStyle name="Cálculo 20 2 5" xfId="3706"/>
    <cellStyle name="Cálculo 20 2 6" xfId="3853"/>
    <cellStyle name="Cálculo 20 2 7" xfId="3994"/>
    <cellStyle name="Cálculo 20 2 8" xfId="4141"/>
    <cellStyle name="Cálculo 20 2 9" xfId="4283"/>
    <cellStyle name="Cálculo 20 3" xfId="2910"/>
    <cellStyle name="Cálculo 20 4" xfId="3110"/>
    <cellStyle name="Cálculo 20 5" xfId="2889"/>
    <cellStyle name="Cálculo 20 6" xfId="3131"/>
    <cellStyle name="Cálculo 20 7" xfId="2869"/>
    <cellStyle name="Cálculo 20 8" xfId="3152"/>
    <cellStyle name="Cálculo 20 9" xfId="2848"/>
    <cellStyle name="Cálculo 21" xfId="422"/>
    <cellStyle name="Cálculo 21 10" xfId="3367"/>
    <cellStyle name="Cálculo 21 11" xfId="2807"/>
    <cellStyle name="Cálculo 21 12" xfId="4776"/>
    <cellStyle name="Cálculo 21 2" xfId="2571"/>
    <cellStyle name="Cálculo 21 2 10" xfId="4424"/>
    <cellStyle name="Cálculo 21 2 11" xfId="4548"/>
    <cellStyle name="Cálculo 21 2 12" xfId="4672"/>
    <cellStyle name="Cálculo 21 2 13" xfId="4880"/>
    <cellStyle name="Cálculo 21 2 2" xfId="3381"/>
    <cellStyle name="Cálculo 21 2 3" xfId="2690"/>
    <cellStyle name="Cálculo 21 2 4" xfId="3359"/>
    <cellStyle name="Cálculo 21 2 5" xfId="3707"/>
    <cellStyle name="Cálculo 21 2 6" xfId="3854"/>
    <cellStyle name="Cálculo 21 2 7" xfId="3995"/>
    <cellStyle name="Cálculo 21 2 8" xfId="4142"/>
    <cellStyle name="Cálculo 21 2 9" xfId="4284"/>
    <cellStyle name="Cálculo 21 3" xfId="2911"/>
    <cellStyle name="Cálculo 21 4" xfId="3109"/>
    <cellStyle name="Cálculo 21 5" xfId="2890"/>
    <cellStyle name="Cálculo 21 6" xfId="3130"/>
    <cellStyle name="Cálculo 21 7" xfId="2870"/>
    <cellStyle name="Cálculo 21 8" xfId="3151"/>
    <cellStyle name="Cálculo 21 9" xfId="2849"/>
    <cellStyle name="Cálculo 3" xfId="423"/>
    <cellStyle name="Cálculo 3 10" xfId="3192"/>
    <cellStyle name="Cálculo 3 11" xfId="2808"/>
    <cellStyle name="Cálculo 3 12" xfId="4777"/>
    <cellStyle name="Cálculo 3 2" xfId="2572"/>
    <cellStyle name="Cálculo 3 2 10" xfId="4425"/>
    <cellStyle name="Cálculo 3 2 11" xfId="4549"/>
    <cellStyle name="Cálculo 3 2 12" xfId="4673"/>
    <cellStyle name="Cálculo 3 2 13" xfId="4881"/>
    <cellStyle name="Cálculo 3 2 2" xfId="3382"/>
    <cellStyle name="Cálculo 3 2 3" xfId="2689"/>
    <cellStyle name="Cálculo 3 2 4" xfId="3360"/>
    <cellStyle name="Cálculo 3 2 5" xfId="3708"/>
    <cellStyle name="Cálculo 3 2 6" xfId="3855"/>
    <cellStyle name="Cálculo 3 2 7" xfId="3996"/>
    <cellStyle name="Cálculo 3 2 8" xfId="4143"/>
    <cellStyle name="Cálculo 3 2 9" xfId="4285"/>
    <cellStyle name="Cálculo 3 3" xfId="2912"/>
    <cellStyle name="Cálculo 3 4" xfId="3108"/>
    <cellStyle name="Cálculo 3 5" xfId="2891"/>
    <cellStyle name="Cálculo 3 6" xfId="3129"/>
    <cellStyle name="Cálculo 3 7" xfId="2871"/>
    <cellStyle name="Cálculo 3 8" xfId="3150"/>
    <cellStyle name="Cálculo 3 9" xfId="2850"/>
    <cellStyle name="Cálculo 4" xfId="424"/>
    <cellStyle name="Cálculo 4 10" xfId="3191"/>
    <cellStyle name="Cálculo 4 11" xfId="2809"/>
    <cellStyle name="Cálculo 4 12" xfId="4778"/>
    <cellStyle name="Cálculo 4 2" xfId="2573"/>
    <cellStyle name="Cálculo 4 2 10" xfId="4426"/>
    <cellStyle name="Cálculo 4 2 11" xfId="4550"/>
    <cellStyle name="Cálculo 4 2 12" xfId="4674"/>
    <cellStyle name="Cálculo 4 2 13" xfId="4882"/>
    <cellStyle name="Cálculo 4 2 2" xfId="3383"/>
    <cellStyle name="Cálculo 4 2 3" xfId="2688"/>
    <cellStyle name="Cálculo 4 2 4" xfId="3361"/>
    <cellStyle name="Cálculo 4 2 5" xfId="3709"/>
    <cellStyle name="Cálculo 4 2 6" xfId="3856"/>
    <cellStyle name="Cálculo 4 2 7" xfId="3997"/>
    <cellStyle name="Cálculo 4 2 8" xfId="4144"/>
    <cellStyle name="Cálculo 4 2 9" xfId="4286"/>
    <cellStyle name="Cálculo 4 3" xfId="2913"/>
    <cellStyle name="Cálculo 4 4" xfId="3107"/>
    <cellStyle name="Cálculo 4 5" xfId="2892"/>
    <cellStyle name="Cálculo 4 6" xfId="3128"/>
    <cellStyle name="Cálculo 4 7" xfId="2872"/>
    <cellStyle name="Cálculo 4 8" xfId="3149"/>
    <cellStyle name="Cálculo 4 9" xfId="2851"/>
    <cellStyle name="Cálculo 5" xfId="425"/>
    <cellStyle name="Cálculo 5 10" xfId="3190"/>
    <cellStyle name="Cálculo 5 11" xfId="3693"/>
    <cellStyle name="Cálculo 5 12" xfId="4779"/>
    <cellStyle name="Cálculo 5 2" xfId="2574"/>
    <cellStyle name="Cálculo 5 2 10" xfId="4427"/>
    <cellStyle name="Cálculo 5 2 11" xfId="4551"/>
    <cellStyle name="Cálculo 5 2 12" xfId="4675"/>
    <cellStyle name="Cálculo 5 2 13" xfId="4883"/>
    <cellStyle name="Cálculo 5 2 2" xfId="3384"/>
    <cellStyle name="Cálculo 5 2 3" xfId="2687"/>
    <cellStyle name="Cálculo 5 2 4" xfId="3362"/>
    <cellStyle name="Cálculo 5 2 5" xfId="3710"/>
    <cellStyle name="Cálculo 5 2 6" xfId="3857"/>
    <cellStyle name="Cálculo 5 2 7" xfId="3998"/>
    <cellStyle name="Cálculo 5 2 8" xfId="4145"/>
    <cellStyle name="Cálculo 5 2 9" xfId="4287"/>
    <cellStyle name="Cálculo 5 3" xfId="2914"/>
    <cellStyle name="Cálculo 5 4" xfId="3106"/>
    <cellStyle name="Cálculo 5 5" xfId="2893"/>
    <cellStyle name="Cálculo 5 6" xfId="3127"/>
    <cellStyle name="Cálculo 5 7" xfId="2873"/>
    <cellStyle name="Cálculo 5 8" xfId="3148"/>
    <cellStyle name="Cálculo 5 9" xfId="2852"/>
    <cellStyle name="Cálculo 6" xfId="426"/>
    <cellStyle name="Cálculo 6 10" xfId="3189"/>
    <cellStyle name="Cálculo 6 11" xfId="2810"/>
    <cellStyle name="Cálculo 6 12" xfId="4780"/>
    <cellStyle name="Cálculo 6 2" xfId="2575"/>
    <cellStyle name="Cálculo 6 2 10" xfId="4428"/>
    <cellStyle name="Cálculo 6 2 11" xfId="4552"/>
    <cellStyle name="Cálculo 6 2 12" xfId="4676"/>
    <cellStyle name="Cálculo 6 2 13" xfId="4884"/>
    <cellStyle name="Cálculo 6 2 2" xfId="3385"/>
    <cellStyle name="Cálculo 6 2 3" xfId="2686"/>
    <cellStyle name="Cálculo 6 2 4" xfId="3363"/>
    <cellStyle name="Cálculo 6 2 5" xfId="3711"/>
    <cellStyle name="Cálculo 6 2 6" xfId="3858"/>
    <cellStyle name="Cálculo 6 2 7" xfId="3999"/>
    <cellStyle name="Cálculo 6 2 8" xfId="4146"/>
    <cellStyle name="Cálculo 6 2 9" xfId="4288"/>
    <cellStyle name="Cálculo 6 3" xfId="2915"/>
    <cellStyle name="Cálculo 6 4" xfId="3105"/>
    <cellStyle name="Cálculo 6 5" xfId="2894"/>
    <cellStyle name="Cálculo 6 6" xfId="3126"/>
    <cellStyle name="Cálculo 6 7" xfId="2874"/>
    <cellStyle name="Cálculo 6 8" xfId="3147"/>
    <cellStyle name="Cálculo 6 9" xfId="2853"/>
    <cellStyle name="Cálculo 7" xfId="427"/>
    <cellStyle name="Cálculo 7 10" xfId="3188"/>
    <cellStyle name="Cálculo 7 11" xfId="2811"/>
    <cellStyle name="Cálculo 7 12" xfId="4781"/>
    <cellStyle name="Cálculo 7 2" xfId="2576"/>
    <cellStyle name="Cálculo 7 2 10" xfId="4429"/>
    <cellStyle name="Cálculo 7 2 11" xfId="4553"/>
    <cellStyle name="Cálculo 7 2 12" xfId="4677"/>
    <cellStyle name="Cálculo 7 2 13" xfId="4885"/>
    <cellStyle name="Cálculo 7 2 2" xfId="3386"/>
    <cellStyle name="Cálculo 7 2 3" xfId="2685"/>
    <cellStyle name="Cálculo 7 2 4" xfId="3364"/>
    <cellStyle name="Cálculo 7 2 5" xfId="3712"/>
    <cellStyle name="Cálculo 7 2 6" xfId="3859"/>
    <cellStyle name="Cálculo 7 2 7" xfId="4000"/>
    <cellStyle name="Cálculo 7 2 8" xfId="4147"/>
    <cellStyle name="Cálculo 7 2 9" xfId="4289"/>
    <cellStyle name="Cálculo 7 3" xfId="2916"/>
    <cellStyle name="Cálculo 7 4" xfId="3104"/>
    <cellStyle name="Cálculo 7 5" xfId="2895"/>
    <cellStyle name="Cálculo 7 6" xfId="3125"/>
    <cellStyle name="Cálculo 7 7" xfId="2875"/>
    <cellStyle name="Cálculo 7 8" xfId="3146"/>
    <cellStyle name="Cálculo 7 9" xfId="2854"/>
    <cellStyle name="Cálculo 8" xfId="428"/>
    <cellStyle name="Cálculo 8 10" xfId="3187"/>
    <cellStyle name="Cálculo 8 11" xfId="2812"/>
    <cellStyle name="Cálculo 8 12" xfId="4782"/>
    <cellStyle name="Cálculo 8 2" xfId="2577"/>
    <cellStyle name="Cálculo 8 2 10" xfId="4430"/>
    <cellStyle name="Cálculo 8 2 11" xfId="4554"/>
    <cellStyle name="Cálculo 8 2 12" xfId="4678"/>
    <cellStyle name="Cálculo 8 2 13" xfId="4886"/>
    <cellStyle name="Cálculo 8 2 2" xfId="3387"/>
    <cellStyle name="Cálculo 8 2 3" xfId="2684"/>
    <cellStyle name="Cálculo 8 2 4" xfId="3365"/>
    <cellStyle name="Cálculo 8 2 5" xfId="3713"/>
    <cellStyle name="Cálculo 8 2 6" xfId="3860"/>
    <cellStyle name="Cálculo 8 2 7" xfId="4001"/>
    <cellStyle name="Cálculo 8 2 8" xfId="4148"/>
    <cellStyle name="Cálculo 8 2 9" xfId="4290"/>
    <cellStyle name="Cálculo 8 3" xfId="2917"/>
    <cellStyle name="Cálculo 8 4" xfId="3103"/>
    <cellStyle name="Cálculo 8 5" xfId="2896"/>
    <cellStyle name="Cálculo 8 6" xfId="3124"/>
    <cellStyle name="Cálculo 8 7" xfId="2876"/>
    <cellStyle name="Cálculo 8 8" xfId="3145"/>
    <cellStyle name="Cálculo 8 9" xfId="2855"/>
    <cellStyle name="Cálculo 9" xfId="429"/>
    <cellStyle name="Cálculo 9 10" xfId="3345"/>
    <cellStyle name="Cálculo 9 11" xfId="2835"/>
    <cellStyle name="Cálculo 9 12" xfId="4783"/>
    <cellStyle name="Cálculo 9 2" xfId="2578"/>
    <cellStyle name="Cálculo 9 2 10" xfId="4431"/>
    <cellStyle name="Cálculo 9 2 11" xfId="4555"/>
    <cellStyle name="Cálculo 9 2 12" xfId="4679"/>
    <cellStyle name="Cálculo 9 2 13" xfId="4887"/>
    <cellStyle name="Cálculo 9 2 2" xfId="3388"/>
    <cellStyle name="Cálculo 9 2 3" xfId="2683"/>
    <cellStyle name="Cálculo 9 2 4" xfId="3366"/>
    <cellStyle name="Cálculo 9 2 5" xfId="3714"/>
    <cellStyle name="Cálculo 9 2 6" xfId="3861"/>
    <cellStyle name="Cálculo 9 2 7" xfId="4002"/>
    <cellStyle name="Cálculo 9 2 8" xfId="4149"/>
    <cellStyle name="Cálculo 9 2 9" xfId="4291"/>
    <cellStyle name="Cálculo 9 3" xfId="2918"/>
    <cellStyle name="Cálculo 9 4" xfId="3102"/>
    <cellStyle name="Cálculo 9 5" xfId="2897"/>
    <cellStyle name="Cálculo 9 6" xfId="3123"/>
    <cellStyle name="Cálculo 9 7" xfId="2704"/>
    <cellStyle name="Cálculo 9 8" xfId="3144"/>
    <cellStyle name="Cálculo 9 9" xfId="2856"/>
    <cellStyle name="Celda de comprobación 10" xfId="430"/>
    <cellStyle name="Celda de comprobación 11" xfId="431"/>
    <cellStyle name="Celda de comprobación 12" xfId="432"/>
    <cellStyle name="Celda de comprobación 13" xfId="433"/>
    <cellStyle name="Celda de comprobación 14" xfId="434"/>
    <cellStyle name="Celda de comprobación 15" xfId="435"/>
    <cellStyle name="Celda de comprobación 16" xfId="436"/>
    <cellStyle name="Celda de comprobación 17" xfId="437"/>
    <cellStyle name="Celda de comprobación 18" xfId="438"/>
    <cellStyle name="Celda de comprobación 19" xfId="439"/>
    <cellStyle name="Celda de comprobación 2" xfId="440"/>
    <cellStyle name="Celda de comprobación 20" xfId="441"/>
    <cellStyle name="Celda de comprobación 21" xfId="442"/>
    <cellStyle name="Celda de comprobación 3" xfId="443"/>
    <cellStyle name="Celda de comprobación 4" xfId="444"/>
    <cellStyle name="Celda de comprobación 5" xfId="445"/>
    <cellStyle name="Celda de comprobación 6" xfId="446"/>
    <cellStyle name="Celda de comprobación 7" xfId="447"/>
    <cellStyle name="Celda de comprobación 8" xfId="448"/>
    <cellStyle name="Celda de comprobación 9" xfId="449"/>
    <cellStyle name="Celda vinculada 10" xfId="450"/>
    <cellStyle name="Celda vinculada 11" xfId="451"/>
    <cellStyle name="Celda vinculada 12" xfId="452"/>
    <cellStyle name="Celda vinculada 13" xfId="453"/>
    <cellStyle name="Celda vinculada 14" xfId="454"/>
    <cellStyle name="Celda vinculada 15" xfId="455"/>
    <cellStyle name="Celda vinculada 16" xfId="456"/>
    <cellStyle name="Celda vinculada 17" xfId="457"/>
    <cellStyle name="Celda vinculada 18" xfId="458"/>
    <cellStyle name="Celda vinculada 19" xfId="459"/>
    <cellStyle name="Celda vinculada 2" xfId="460"/>
    <cellStyle name="Celda vinculada 20" xfId="461"/>
    <cellStyle name="Celda vinculada 21" xfId="462"/>
    <cellStyle name="Celda vinculada 3" xfId="463"/>
    <cellStyle name="Celda vinculada 4" xfId="464"/>
    <cellStyle name="Celda vinculada 5" xfId="465"/>
    <cellStyle name="Celda vinculada 6" xfId="466"/>
    <cellStyle name="Celda vinculada 7" xfId="467"/>
    <cellStyle name="Celda vinculada 8" xfId="468"/>
    <cellStyle name="Celda vinculada 9" xfId="469"/>
    <cellStyle name="Check Cell" xfId="470"/>
    <cellStyle name="Encabezado 4 10" xfId="471"/>
    <cellStyle name="Encabezado 4 11" xfId="472"/>
    <cellStyle name="Encabezado 4 12" xfId="473"/>
    <cellStyle name="Encabezado 4 13" xfId="474"/>
    <cellStyle name="Encabezado 4 14" xfId="475"/>
    <cellStyle name="Encabezado 4 15" xfId="476"/>
    <cellStyle name="Encabezado 4 16" xfId="477"/>
    <cellStyle name="Encabezado 4 17" xfId="478"/>
    <cellStyle name="Encabezado 4 18" xfId="479"/>
    <cellStyle name="Encabezado 4 19" xfId="480"/>
    <cellStyle name="Encabezado 4 2" xfId="481"/>
    <cellStyle name="Encabezado 4 20" xfId="482"/>
    <cellStyle name="Encabezado 4 21" xfId="483"/>
    <cellStyle name="Encabezado 4 3" xfId="484"/>
    <cellStyle name="Encabezado 4 4" xfId="485"/>
    <cellStyle name="Encabezado 4 5" xfId="486"/>
    <cellStyle name="Encabezado 4 6" xfId="487"/>
    <cellStyle name="Encabezado 4 7" xfId="488"/>
    <cellStyle name="Encabezado 4 8" xfId="489"/>
    <cellStyle name="Encabezado 4 9" xfId="490"/>
    <cellStyle name="Énfasis1 10" xfId="491"/>
    <cellStyle name="Énfasis1 11" xfId="492"/>
    <cellStyle name="Énfasis1 12" xfId="493"/>
    <cellStyle name="Énfasis1 13" xfId="494"/>
    <cellStyle name="Énfasis1 14" xfId="495"/>
    <cellStyle name="Énfasis1 15" xfId="496"/>
    <cellStyle name="Énfasis1 16" xfId="497"/>
    <cellStyle name="Énfasis1 17" xfId="498"/>
    <cellStyle name="Énfasis1 18" xfId="499"/>
    <cellStyle name="Énfasis1 19" xfId="500"/>
    <cellStyle name="Énfasis1 2" xfId="501"/>
    <cellStyle name="Énfasis1 20" xfId="502"/>
    <cellStyle name="Énfasis1 21" xfId="503"/>
    <cellStyle name="Énfasis1 3" xfId="504"/>
    <cellStyle name="Énfasis1 4" xfId="505"/>
    <cellStyle name="Énfasis1 5" xfId="506"/>
    <cellStyle name="Énfasis1 6" xfId="507"/>
    <cellStyle name="Énfasis1 7" xfId="508"/>
    <cellStyle name="Énfasis1 8" xfId="509"/>
    <cellStyle name="Énfasis1 9" xfId="510"/>
    <cellStyle name="Énfasis2 10" xfId="511"/>
    <cellStyle name="Énfasis2 11" xfId="512"/>
    <cellStyle name="Énfasis2 12" xfId="513"/>
    <cellStyle name="Énfasis2 13" xfId="514"/>
    <cellStyle name="Énfasis2 14" xfId="515"/>
    <cellStyle name="Énfasis2 15" xfId="516"/>
    <cellStyle name="Énfasis2 16" xfId="517"/>
    <cellStyle name="Énfasis2 17" xfId="518"/>
    <cellStyle name="Énfasis2 18" xfId="519"/>
    <cellStyle name="Énfasis2 19" xfId="520"/>
    <cellStyle name="Énfasis2 2" xfId="521"/>
    <cellStyle name="Énfasis2 20" xfId="522"/>
    <cellStyle name="Énfasis2 21" xfId="523"/>
    <cellStyle name="Énfasis2 3" xfId="524"/>
    <cellStyle name="Énfasis2 4" xfId="525"/>
    <cellStyle name="Énfasis2 5" xfId="526"/>
    <cellStyle name="Énfasis2 6" xfId="527"/>
    <cellStyle name="Énfasis2 7" xfId="528"/>
    <cellStyle name="Énfasis2 8" xfId="529"/>
    <cellStyle name="Énfasis2 9" xfId="530"/>
    <cellStyle name="Énfasis3 10" xfId="531"/>
    <cellStyle name="Énfasis3 11" xfId="532"/>
    <cellStyle name="Énfasis3 12" xfId="533"/>
    <cellStyle name="Énfasis3 13" xfId="534"/>
    <cellStyle name="Énfasis3 14" xfId="535"/>
    <cellStyle name="Énfasis3 15" xfId="536"/>
    <cellStyle name="Énfasis3 16" xfId="537"/>
    <cellStyle name="Énfasis3 17" xfId="538"/>
    <cellStyle name="Énfasis3 18" xfId="539"/>
    <cellStyle name="Énfasis3 19" xfId="540"/>
    <cellStyle name="Énfasis3 2" xfId="541"/>
    <cellStyle name="Énfasis3 20" xfId="542"/>
    <cellStyle name="Énfasis3 21" xfId="543"/>
    <cellStyle name="Énfasis3 3" xfId="544"/>
    <cellStyle name="Énfasis3 4" xfId="545"/>
    <cellStyle name="Énfasis3 5" xfId="546"/>
    <cellStyle name="Énfasis3 6" xfId="547"/>
    <cellStyle name="Énfasis3 7" xfId="548"/>
    <cellStyle name="Énfasis3 8" xfId="549"/>
    <cellStyle name="Énfasis3 9" xfId="550"/>
    <cellStyle name="Énfasis4 10" xfId="551"/>
    <cellStyle name="Énfasis4 11" xfId="552"/>
    <cellStyle name="Énfasis4 12" xfId="553"/>
    <cellStyle name="Énfasis4 13" xfId="554"/>
    <cellStyle name="Énfasis4 14" xfId="555"/>
    <cellStyle name="Énfasis4 15" xfId="556"/>
    <cellStyle name="Énfasis4 16" xfId="557"/>
    <cellStyle name="Énfasis4 17" xfId="558"/>
    <cellStyle name="Énfasis4 18" xfId="559"/>
    <cellStyle name="Énfasis4 19" xfId="560"/>
    <cellStyle name="Énfasis4 2" xfId="561"/>
    <cellStyle name="Énfasis4 20" xfId="562"/>
    <cellStyle name="Énfasis4 21" xfId="563"/>
    <cellStyle name="Énfasis4 3" xfId="564"/>
    <cellStyle name="Énfasis4 4" xfId="565"/>
    <cellStyle name="Énfasis4 5" xfId="566"/>
    <cellStyle name="Énfasis4 6" xfId="567"/>
    <cellStyle name="Énfasis4 7" xfId="568"/>
    <cellStyle name="Énfasis4 8" xfId="569"/>
    <cellStyle name="Énfasis4 9" xfId="570"/>
    <cellStyle name="Énfasis5 10" xfId="571"/>
    <cellStyle name="Énfasis5 11" xfId="572"/>
    <cellStyle name="Énfasis5 12" xfId="573"/>
    <cellStyle name="Énfasis5 13" xfId="574"/>
    <cellStyle name="Énfasis5 14" xfId="575"/>
    <cellStyle name="Énfasis5 15" xfId="576"/>
    <cellStyle name="Énfasis5 16" xfId="577"/>
    <cellStyle name="Énfasis5 17" xfId="578"/>
    <cellStyle name="Énfasis5 18" xfId="579"/>
    <cellStyle name="Énfasis5 19" xfId="580"/>
    <cellStyle name="Énfasis5 2" xfId="581"/>
    <cellStyle name="Énfasis5 20" xfId="582"/>
    <cellStyle name="Énfasis5 21" xfId="583"/>
    <cellStyle name="Énfasis5 3" xfId="584"/>
    <cellStyle name="Énfasis5 4" xfId="585"/>
    <cellStyle name="Énfasis5 5" xfId="586"/>
    <cellStyle name="Énfasis5 6" xfId="587"/>
    <cellStyle name="Énfasis5 7" xfId="588"/>
    <cellStyle name="Énfasis5 8" xfId="589"/>
    <cellStyle name="Énfasis5 9" xfId="590"/>
    <cellStyle name="Énfasis6 10" xfId="591"/>
    <cellStyle name="Énfasis6 11" xfId="592"/>
    <cellStyle name="Énfasis6 12" xfId="593"/>
    <cellStyle name="Énfasis6 13" xfId="594"/>
    <cellStyle name="Énfasis6 14" xfId="595"/>
    <cellStyle name="Énfasis6 15" xfId="596"/>
    <cellStyle name="Énfasis6 16" xfId="597"/>
    <cellStyle name="Énfasis6 17" xfId="598"/>
    <cellStyle name="Énfasis6 18" xfId="599"/>
    <cellStyle name="Énfasis6 19" xfId="600"/>
    <cellStyle name="Énfasis6 2" xfId="601"/>
    <cellStyle name="Énfasis6 20" xfId="602"/>
    <cellStyle name="Énfasis6 21" xfId="603"/>
    <cellStyle name="Énfasis6 3" xfId="604"/>
    <cellStyle name="Énfasis6 4" xfId="605"/>
    <cellStyle name="Énfasis6 5" xfId="606"/>
    <cellStyle name="Énfasis6 6" xfId="607"/>
    <cellStyle name="Énfasis6 7" xfId="608"/>
    <cellStyle name="Énfasis6 8" xfId="609"/>
    <cellStyle name="Énfasis6 9" xfId="610"/>
    <cellStyle name="Entrada 10" xfId="611"/>
    <cellStyle name="Entrada 10 10" xfId="3101"/>
    <cellStyle name="Entrada 10 11" xfId="2919"/>
    <cellStyle name="Entrada 10 12" xfId="4784"/>
    <cellStyle name="Entrada 10 2" xfId="2579"/>
    <cellStyle name="Entrada 10 2 10" xfId="4432"/>
    <cellStyle name="Entrada 10 2 11" xfId="4556"/>
    <cellStyle name="Entrada 10 2 12" xfId="4680"/>
    <cellStyle name="Entrada 10 2 13" xfId="4888"/>
    <cellStyle name="Entrada 10 2 2" xfId="3389"/>
    <cellStyle name="Entrada 10 2 3" xfId="3484"/>
    <cellStyle name="Entrada 10 2 4" xfId="3569"/>
    <cellStyle name="Entrada 10 2 5" xfId="3715"/>
    <cellStyle name="Entrada 10 2 6" xfId="3862"/>
    <cellStyle name="Entrada 10 2 7" xfId="4003"/>
    <cellStyle name="Entrada 10 2 8" xfId="4150"/>
    <cellStyle name="Entrada 10 2 9" xfId="4292"/>
    <cellStyle name="Entrada 10 3" xfId="2977"/>
    <cellStyle name="Entrada 10 4" xfId="3055"/>
    <cellStyle name="Entrada 10 5" xfId="2962"/>
    <cellStyle name="Entrada 10 6" xfId="3070"/>
    <cellStyle name="Entrada 10 7" xfId="2949"/>
    <cellStyle name="Entrada 10 8" xfId="3087"/>
    <cellStyle name="Entrada 10 9" xfId="2934"/>
    <cellStyle name="Entrada 11" xfId="612"/>
    <cellStyle name="Entrada 11 10" xfId="3100"/>
    <cellStyle name="Entrada 11 11" xfId="2920"/>
    <cellStyle name="Entrada 11 12" xfId="4785"/>
    <cellStyle name="Entrada 11 2" xfId="2580"/>
    <cellStyle name="Entrada 11 2 10" xfId="4433"/>
    <cellStyle name="Entrada 11 2 11" xfId="4557"/>
    <cellStyle name="Entrada 11 2 12" xfId="4681"/>
    <cellStyle name="Entrada 11 2 13" xfId="4889"/>
    <cellStyle name="Entrada 11 2 2" xfId="3390"/>
    <cellStyle name="Entrada 11 2 3" xfId="3485"/>
    <cellStyle name="Entrada 11 2 4" xfId="3570"/>
    <cellStyle name="Entrada 11 2 5" xfId="3716"/>
    <cellStyle name="Entrada 11 2 6" xfId="3863"/>
    <cellStyle name="Entrada 11 2 7" xfId="4004"/>
    <cellStyle name="Entrada 11 2 8" xfId="4151"/>
    <cellStyle name="Entrada 11 2 9" xfId="4293"/>
    <cellStyle name="Entrada 11 3" xfId="2978"/>
    <cellStyle name="Entrada 11 4" xfId="3054"/>
    <cellStyle name="Entrada 11 5" xfId="2963"/>
    <cellStyle name="Entrada 11 6" xfId="3069"/>
    <cellStyle name="Entrada 11 7" xfId="2950"/>
    <cellStyle name="Entrada 11 8" xfId="3086"/>
    <cellStyle name="Entrada 11 9" xfId="2935"/>
    <cellStyle name="Entrada 12" xfId="613"/>
    <cellStyle name="Entrada 12 10" xfId="3099"/>
    <cellStyle name="Entrada 12 11" xfId="2921"/>
    <cellStyle name="Entrada 12 12" xfId="4786"/>
    <cellStyle name="Entrada 12 2" xfId="2581"/>
    <cellStyle name="Entrada 12 2 10" xfId="4434"/>
    <cellStyle name="Entrada 12 2 11" xfId="4558"/>
    <cellStyle name="Entrada 12 2 12" xfId="4682"/>
    <cellStyle name="Entrada 12 2 13" xfId="4890"/>
    <cellStyle name="Entrada 12 2 2" xfId="3391"/>
    <cellStyle name="Entrada 12 2 3" xfId="3486"/>
    <cellStyle name="Entrada 12 2 4" xfId="3571"/>
    <cellStyle name="Entrada 12 2 5" xfId="3717"/>
    <cellStyle name="Entrada 12 2 6" xfId="3864"/>
    <cellStyle name="Entrada 12 2 7" xfId="4005"/>
    <cellStyle name="Entrada 12 2 8" xfId="4152"/>
    <cellStyle name="Entrada 12 2 9" xfId="4294"/>
    <cellStyle name="Entrada 12 3" xfId="2979"/>
    <cellStyle name="Entrada 12 4" xfId="3053"/>
    <cellStyle name="Entrada 12 5" xfId="2964"/>
    <cellStyle name="Entrada 12 6" xfId="3068"/>
    <cellStyle name="Entrada 12 7" xfId="2951"/>
    <cellStyle name="Entrada 12 8" xfId="3085"/>
    <cellStyle name="Entrada 12 9" xfId="2936"/>
    <cellStyle name="Entrada 13" xfId="614"/>
    <cellStyle name="Entrada 13 10" xfId="3098"/>
    <cellStyle name="Entrada 13 11" xfId="2922"/>
    <cellStyle name="Entrada 13 12" xfId="4787"/>
    <cellStyle name="Entrada 13 2" xfId="2582"/>
    <cellStyle name="Entrada 13 2 10" xfId="4435"/>
    <cellStyle name="Entrada 13 2 11" xfId="4559"/>
    <cellStyle name="Entrada 13 2 12" xfId="4683"/>
    <cellStyle name="Entrada 13 2 13" xfId="4891"/>
    <cellStyle name="Entrada 13 2 2" xfId="3392"/>
    <cellStyle name="Entrada 13 2 3" xfId="3487"/>
    <cellStyle name="Entrada 13 2 4" xfId="3572"/>
    <cellStyle name="Entrada 13 2 5" xfId="3718"/>
    <cellStyle name="Entrada 13 2 6" xfId="3865"/>
    <cellStyle name="Entrada 13 2 7" xfId="4006"/>
    <cellStyle name="Entrada 13 2 8" xfId="4153"/>
    <cellStyle name="Entrada 13 2 9" xfId="4295"/>
    <cellStyle name="Entrada 13 3" xfId="2980"/>
    <cellStyle name="Entrada 13 4" xfId="3052"/>
    <cellStyle name="Entrada 13 5" xfId="2965"/>
    <cellStyle name="Entrada 13 6" xfId="3067"/>
    <cellStyle name="Entrada 13 7" xfId="2952"/>
    <cellStyle name="Entrada 13 8" xfId="3084"/>
    <cellStyle name="Entrada 13 9" xfId="2937"/>
    <cellStyle name="Entrada 14" xfId="615"/>
    <cellStyle name="Entrada 14 10" xfId="3097"/>
    <cellStyle name="Entrada 14 11" xfId="2923"/>
    <cellStyle name="Entrada 14 12" xfId="4788"/>
    <cellStyle name="Entrada 14 2" xfId="2583"/>
    <cellStyle name="Entrada 14 2 10" xfId="4436"/>
    <cellStyle name="Entrada 14 2 11" xfId="4560"/>
    <cellStyle name="Entrada 14 2 12" xfId="4684"/>
    <cellStyle name="Entrada 14 2 13" xfId="4892"/>
    <cellStyle name="Entrada 14 2 2" xfId="3393"/>
    <cellStyle name="Entrada 14 2 3" xfId="3488"/>
    <cellStyle name="Entrada 14 2 4" xfId="3573"/>
    <cellStyle name="Entrada 14 2 5" xfId="3719"/>
    <cellStyle name="Entrada 14 2 6" xfId="3866"/>
    <cellStyle name="Entrada 14 2 7" xfId="4007"/>
    <cellStyle name="Entrada 14 2 8" xfId="4154"/>
    <cellStyle name="Entrada 14 2 9" xfId="4296"/>
    <cellStyle name="Entrada 14 3" xfId="2981"/>
    <cellStyle name="Entrada 14 4" xfId="3051"/>
    <cellStyle name="Entrada 14 5" xfId="2966"/>
    <cellStyle name="Entrada 14 6" xfId="3066"/>
    <cellStyle name="Entrada 14 7" xfId="2953"/>
    <cellStyle name="Entrada 14 8" xfId="3083"/>
    <cellStyle name="Entrada 14 9" xfId="2938"/>
    <cellStyle name="Entrada 15" xfId="616"/>
    <cellStyle name="Entrada 15 10" xfId="3096"/>
    <cellStyle name="Entrada 15 11" xfId="2924"/>
    <cellStyle name="Entrada 15 12" xfId="4789"/>
    <cellStyle name="Entrada 15 2" xfId="2584"/>
    <cellStyle name="Entrada 15 2 10" xfId="4437"/>
    <cellStyle name="Entrada 15 2 11" xfId="4561"/>
    <cellStyle name="Entrada 15 2 12" xfId="4685"/>
    <cellStyle name="Entrada 15 2 13" xfId="4893"/>
    <cellStyle name="Entrada 15 2 2" xfId="3394"/>
    <cellStyle name="Entrada 15 2 3" xfId="3489"/>
    <cellStyle name="Entrada 15 2 4" xfId="3574"/>
    <cellStyle name="Entrada 15 2 5" xfId="3720"/>
    <cellStyle name="Entrada 15 2 6" xfId="3867"/>
    <cellStyle name="Entrada 15 2 7" xfId="4008"/>
    <cellStyle name="Entrada 15 2 8" xfId="4155"/>
    <cellStyle name="Entrada 15 2 9" xfId="4297"/>
    <cellStyle name="Entrada 15 3" xfId="2982"/>
    <cellStyle name="Entrada 15 4" xfId="3050"/>
    <cellStyle name="Entrada 15 5" xfId="2967"/>
    <cellStyle name="Entrada 15 6" xfId="3065"/>
    <cellStyle name="Entrada 15 7" xfId="2954"/>
    <cellStyle name="Entrada 15 8" xfId="3082"/>
    <cellStyle name="Entrada 15 9" xfId="2939"/>
    <cellStyle name="Entrada 16" xfId="617"/>
    <cellStyle name="Entrada 16 10" xfId="3095"/>
    <cellStyle name="Entrada 16 11" xfId="2925"/>
    <cellStyle name="Entrada 16 12" xfId="4790"/>
    <cellStyle name="Entrada 16 2" xfId="2585"/>
    <cellStyle name="Entrada 16 2 10" xfId="4438"/>
    <cellStyle name="Entrada 16 2 11" xfId="4562"/>
    <cellStyle name="Entrada 16 2 12" xfId="4686"/>
    <cellStyle name="Entrada 16 2 13" xfId="4894"/>
    <cellStyle name="Entrada 16 2 2" xfId="3395"/>
    <cellStyle name="Entrada 16 2 3" xfId="3490"/>
    <cellStyle name="Entrada 16 2 4" xfId="3575"/>
    <cellStyle name="Entrada 16 2 5" xfId="3721"/>
    <cellStyle name="Entrada 16 2 6" xfId="3868"/>
    <cellStyle name="Entrada 16 2 7" xfId="4009"/>
    <cellStyle name="Entrada 16 2 8" xfId="4156"/>
    <cellStyle name="Entrada 16 2 9" xfId="4298"/>
    <cellStyle name="Entrada 16 3" xfId="2983"/>
    <cellStyle name="Entrada 16 4" xfId="3049"/>
    <cellStyle name="Entrada 16 5" xfId="2968"/>
    <cellStyle name="Entrada 16 6" xfId="3064"/>
    <cellStyle name="Entrada 16 7" xfId="2955"/>
    <cellStyle name="Entrada 16 8" xfId="3081"/>
    <cellStyle name="Entrada 16 9" xfId="2940"/>
    <cellStyle name="Entrada 17" xfId="618"/>
    <cellStyle name="Entrada 17 10" xfId="3504"/>
    <cellStyle name="Entrada 17 11" xfId="2926"/>
    <cellStyle name="Entrada 17 12" xfId="4791"/>
    <cellStyle name="Entrada 17 2" xfId="2586"/>
    <cellStyle name="Entrada 17 2 10" xfId="4439"/>
    <cellStyle name="Entrada 17 2 11" xfId="4563"/>
    <cellStyle name="Entrada 17 2 12" xfId="4687"/>
    <cellStyle name="Entrada 17 2 13" xfId="4895"/>
    <cellStyle name="Entrada 17 2 2" xfId="3396"/>
    <cellStyle name="Entrada 17 2 3" xfId="3491"/>
    <cellStyle name="Entrada 17 2 4" xfId="3576"/>
    <cellStyle name="Entrada 17 2 5" xfId="3722"/>
    <cellStyle name="Entrada 17 2 6" xfId="3869"/>
    <cellStyle name="Entrada 17 2 7" xfId="4010"/>
    <cellStyle name="Entrada 17 2 8" xfId="4157"/>
    <cellStyle name="Entrada 17 2 9" xfId="4299"/>
    <cellStyle name="Entrada 17 3" xfId="2984"/>
    <cellStyle name="Entrada 17 4" xfId="3048"/>
    <cellStyle name="Entrada 17 5" xfId="2969"/>
    <cellStyle name="Entrada 17 6" xfId="3063"/>
    <cellStyle name="Entrada 17 7" xfId="2956"/>
    <cellStyle name="Entrada 17 8" xfId="3080"/>
    <cellStyle name="Entrada 17 9" xfId="2941"/>
    <cellStyle name="Entrada 18" xfId="619"/>
    <cellStyle name="Entrada 18 10" xfId="3094"/>
    <cellStyle name="Entrada 18 11" xfId="2927"/>
    <cellStyle name="Entrada 18 12" xfId="4792"/>
    <cellStyle name="Entrada 18 2" xfId="2587"/>
    <cellStyle name="Entrada 18 2 10" xfId="4440"/>
    <cellStyle name="Entrada 18 2 11" xfId="4564"/>
    <cellStyle name="Entrada 18 2 12" xfId="4688"/>
    <cellStyle name="Entrada 18 2 13" xfId="4896"/>
    <cellStyle name="Entrada 18 2 2" xfId="3397"/>
    <cellStyle name="Entrada 18 2 3" xfId="3492"/>
    <cellStyle name="Entrada 18 2 4" xfId="3577"/>
    <cellStyle name="Entrada 18 2 5" xfId="3723"/>
    <cellStyle name="Entrada 18 2 6" xfId="3870"/>
    <cellStyle name="Entrada 18 2 7" xfId="4011"/>
    <cellStyle name="Entrada 18 2 8" xfId="4158"/>
    <cellStyle name="Entrada 18 2 9" xfId="4300"/>
    <cellStyle name="Entrada 18 3" xfId="2985"/>
    <cellStyle name="Entrada 18 4" xfId="3047"/>
    <cellStyle name="Entrada 18 5" xfId="2970"/>
    <cellStyle name="Entrada 18 6" xfId="3062"/>
    <cellStyle name="Entrada 18 7" xfId="2957"/>
    <cellStyle name="Entrada 18 8" xfId="3079"/>
    <cellStyle name="Entrada 18 9" xfId="2942"/>
    <cellStyle name="Entrada 19" xfId="620"/>
    <cellStyle name="Entrada 19 10" xfId="3093"/>
    <cellStyle name="Entrada 19 11" xfId="2928"/>
    <cellStyle name="Entrada 19 12" xfId="4793"/>
    <cellStyle name="Entrada 19 2" xfId="2588"/>
    <cellStyle name="Entrada 19 2 10" xfId="4441"/>
    <cellStyle name="Entrada 19 2 11" xfId="4565"/>
    <cellStyle name="Entrada 19 2 12" xfId="4689"/>
    <cellStyle name="Entrada 19 2 13" xfId="4897"/>
    <cellStyle name="Entrada 19 2 2" xfId="3398"/>
    <cellStyle name="Entrada 19 2 3" xfId="3493"/>
    <cellStyle name="Entrada 19 2 4" xfId="3578"/>
    <cellStyle name="Entrada 19 2 5" xfId="3724"/>
    <cellStyle name="Entrada 19 2 6" xfId="3871"/>
    <cellStyle name="Entrada 19 2 7" xfId="4012"/>
    <cellStyle name="Entrada 19 2 8" xfId="4159"/>
    <cellStyle name="Entrada 19 2 9" xfId="4301"/>
    <cellStyle name="Entrada 19 3" xfId="2986"/>
    <cellStyle name="Entrada 19 4" xfId="3046"/>
    <cellStyle name="Entrada 19 5" xfId="2971"/>
    <cellStyle name="Entrada 19 6" xfId="3061"/>
    <cellStyle name="Entrada 19 7" xfId="2958"/>
    <cellStyle name="Entrada 19 8" xfId="3078"/>
    <cellStyle name="Entrada 19 9" xfId="2943"/>
    <cellStyle name="Entrada 2" xfId="621"/>
    <cellStyle name="Entrada 2 10" xfId="3092"/>
    <cellStyle name="Entrada 2 11" xfId="2929"/>
    <cellStyle name="Entrada 2 12" xfId="4794"/>
    <cellStyle name="Entrada 2 2" xfId="2589"/>
    <cellStyle name="Entrada 2 2 10" xfId="4442"/>
    <cellStyle name="Entrada 2 2 11" xfId="4566"/>
    <cellStyle name="Entrada 2 2 12" xfId="4690"/>
    <cellStyle name="Entrada 2 2 13" xfId="4898"/>
    <cellStyle name="Entrada 2 2 2" xfId="3399"/>
    <cellStyle name="Entrada 2 2 3" xfId="3494"/>
    <cellStyle name="Entrada 2 2 4" xfId="3579"/>
    <cellStyle name="Entrada 2 2 5" xfId="3725"/>
    <cellStyle name="Entrada 2 2 6" xfId="3872"/>
    <cellStyle name="Entrada 2 2 7" xfId="4013"/>
    <cellStyle name="Entrada 2 2 8" xfId="4160"/>
    <cellStyle name="Entrada 2 2 9" xfId="4302"/>
    <cellStyle name="Entrada 2 3" xfId="2987"/>
    <cellStyle name="Entrada 2 4" xfId="3045"/>
    <cellStyle name="Entrada 2 5" xfId="2972"/>
    <cellStyle name="Entrada 2 6" xfId="3060"/>
    <cellStyle name="Entrada 2 7" xfId="2959"/>
    <cellStyle name="Entrada 2 8" xfId="3077"/>
    <cellStyle name="Entrada 2 9" xfId="2944"/>
    <cellStyle name="Entrada 20" xfId="622"/>
    <cellStyle name="Entrada 20 10" xfId="3091"/>
    <cellStyle name="Entrada 20 11" xfId="2930"/>
    <cellStyle name="Entrada 20 12" xfId="4795"/>
    <cellStyle name="Entrada 20 2" xfId="2590"/>
    <cellStyle name="Entrada 20 2 10" xfId="4443"/>
    <cellStyle name="Entrada 20 2 11" xfId="4567"/>
    <cellStyle name="Entrada 20 2 12" xfId="4691"/>
    <cellStyle name="Entrada 20 2 13" xfId="4899"/>
    <cellStyle name="Entrada 20 2 2" xfId="3400"/>
    <cellStyle name="Entrada 20 2 3" xfId="3495"/>
    <cellStyle name="Entrada 20 2 4" xfId="3580"/>
    <cellStyle name="Entrada 20 2 5" xfId="3726"/>
    <cellStyle name="Entrada 20 2 6" xfId="3873"/>
    <cellStyle name="Entrada 20 2 7" xfId="4014"/>
    <cellStyle name="Entrada 20 2 8" xfId="4161"/>
    <cellStyle name="Entrada 20 2 9" xfId="4303"/>
    <cellStyle name="Entrada 20 3" xfId="2988"/>
    <cellStyle name="Entrada 20 4" xfId="3044"/>
    <cellStyle name="Entrada 20 5" xfId="2973"/>
    <cellStyle name="Entrada 20 6" xfId="3059"/>
    <cellStyle name="Entrada 20 7" xfId="2960"/>
    <cellStyle name="Entrada 20 8" xfId="3076"/>
    <cellStyle name="Entrada 20 9" xfId="2945"/>
    <cellStyle name="Entrada 21" xfId="623"/>
    <cellStyle name="Entrada 21 10" xfId="3090"/>
    <cellStyle name="Entrada 21 11" xfId="2931"/>
    <cellStyle name="Entrada 21 12" xfId="4796"/>
    <cellStyle name="Entrada 21 2" xfId="2591"/>
    <cellStyle name="Entrada 21 2 10" xfId="4444"/>
    <cellStyle name="Entrada 21 2 11" xfId="4568"/>
    <cellStyle name="Entrada 21 2 12" xfId="4692"/>
    <cellStyle name="Entrada 21 2 13" xfId="4900"/>
    <cellStyle name="Entrada 21 2 2" xfId="3401"/>
    <cellStyle name="Entrada 21 2 3" xfId="3496"/>
    <cellStyle name="Entrada 21 2 4" xfId="3581"/>
    <cellStyle name="Entrada 21 2 5" xfId="3727"/>
    <cellStyle name="Entrada 21 2 6" xfId="3874"/>
    <cellStyle name="Entrada 21 2 7" xfId="4015"/>
    <cellStyle name="Entrada 21 2 8" xfId="4162"/>
    <cellStyle name="Entrada 21 2 9" xfId="4304"/>
    <cellStyle name="Entrada 21 3" xfId="2989"/>
    <cellStyle name="Entrada 21 4" xfId="3043"/>
    <cellStyle name="Entrada 21 5" xfId="2974"/>
    <cellStyle name="Entrada 21 6" xfId="3058"/>
    <cellStyle name="Entrada 21 7" xfId="2961"/>
    <cellStyle name="Entrada 21 8" xfId="3075"/>
    <cellStyle name="Entrada 21 9" xfId="2946"/>
    <cellStyle name="Entrada 3" xfId="624"/>
    <cellStyle name="Entrada 3 10" xfId="3089"/>
    <cellStyle name="Entrada 3 11" xfId="2932"/>
    <cellStyle name="Entrada 3 12" xfId="4797"/>
    <cellStyle name="Entrada 3 2" xfId="2592"/>
    <cellStyle name="Entrada 3 2 10" xfId="4445"/>
    <cellStyle name="Entrada 3 2 11" xfId="4569"/>
    <cellStyle name="Entrada 3 2 12" xfId="4693"/>
    <cellStyle name="Entrada 3 2 13" xfId="4901"/>
    <cellStyle name="Entrada 3 2 2" xfId="3402"/>
    <cellStyle name="Entrada 3 2 3" xfId="3497"/>
    <cellStyle name="Entrada 3 2 4" xfId="3582"/>
    <cellStyle name="Entrada 3 2 5" xfId="3728"/>
    <cellStyle name="Entrada 3 2 6" xfId="3875"/>
    <cellStyle name="Entrada 3 2 7" xfId="4016"/>
    <cellStyle name="Entrada 3 2 8" xfId="4163"/>
    <cellStyle name="Entrada 3 2 9" xfId="4305"/>
    <cellStyle name="Entrada 3 3" xfId="2990"/>
    <cellStyle name="Entrada 3 4" xfId="3042"/>
    <cellStyle name="Entrada 3 5" xfId="2975"/>
    <cellStyle name="Entrada 3 6" xfId="3057"/>
    <cellStyle name="Entrada 3 7" xfId="3001"/>
    <cellStyle name="Entrada 3 8" xfId="3074"/>
    <cellStyle name="Entrada 3 9" xfId="2947"/>
    <cellStyle name="Entrada 4" xfId="625"/>
    <cellStyle name="Entrada 4 10" xfId="3088"/>
    <cellStyle name="Entrada 4 11" xfId="2933"/>
    <cellStyle name="Entrada 4 12" xfId="4798"/>
    <cellStyle name="Entrada 4 2" xfId="2593"/>
    <cellStyle name="Entrada 4 2 10" xfId="4446"/>
    <cellStyle name="Entrada 4 2 11" xfId="4570"/>
    <cellStyle name="Entrada 4 2 12" xfId="4694"/>
    <cellStyle name="Entrada 4 2 13" xfId="4902"/>
    <cellStyle name="Entrada 4 2 2" xfId="3403"/>
    <cellStyle name="Entrada 4 2 3" xfId="3498"/>
    <cellStyle name="Entrada 4 2 4" xfId="3583"/>
    <cellStyle name="Entrada 4 2 5" xfId="3729"/>
    <cellStyle name="Entrada 4 2 6" xfId="3876"/>
    <cellStyle name="Entrada 4 2 7" xfId="4017"/>
    <cellStyle name="Entrada 4 2 8" xfId="4164"/>
    <cellStyle name="Entrada 4 2 9" xfId="4306"/>
    <cellStyle name="Entrada 4 3" xfId="2991"/>
    <cellStyle name="Entrada 4 4" xfId="3041"/>
    <cellStyle name="Entrada 4 5" xfId="2976"/>
    <cellStyle name="Entrada 4 6" xfId="3056"/>
    <cellStyle name="Entrada 4 7" xfId="3002"/>
    <cellStyle name="Entrada 4 8" xfId="3073"/>
    <cellStyle name="Entrada 4 9" xfId="2948"/>
    <cellStyle name="Entrada 5" xfId="626"/>
    <cellStyle name="Entrada 5 10" xfId="3735"/>
    <cellStyle name="Entrada 5 11" xfId="3011"/>
    <cellStyle name="Entrada 5 12" xfId="4799"/>
    <cellStyle name="Entrada 5 2" xfId="2594"/>
    <cellStyle name="Entrada 5 2 10" xfId="4447"/>
    <cellStyle name="Entrada 5 2 11" xfId="4571"/>
    <cellStyle name="Entrada 5 2 12" xfId="4695"/>
    <cellStyle name="Entrada 5 2 13" xfId="4903"/>
    <cellStyle name="Entrada 5 2 2" xfId="3404"/>
    <cellStyle name="Entrada 5 2 3" xfId="3499"/>
    <cellStyle name="Entrada 5 2 4" xfId="3584"/>
    <cellStyle name="Entrada 5 2 5" xfId="3730"/>
    <cellStyle name="Entrada 5 2 6" xfId="3877"/>
    <cellStyle name="Entrada 5 2 7" xfId="4018"/>
    <cellStyle name="Entrada 5 2 8" xfId="4165"/>
    <cellStyle name="Entrada 5 2 9" xfId="4307"/>
    <cellStyle name="Entrada 5 3" xfId="2992"/>
    <cellStyle name="Entrada 5 4" xfId="3040"/>
    <cellStyle name="Entrada 5 5" xfId="2997"/>
    <cellStyle name="Entrada 5 6" xfId="3035"/>
    <cellStyle name="Entrada 5 7" xfId="3003"/>
    <cellStyle name="Entrada 5 8" xfId="3072"/>
    <cellStyle name="Entrada 5 9" xfId="3007"/>
    <cellStyle name="Entrada 6" xfId="627"/>
    <cellStyle name="Entrada 6 10" xfId="3027"/>
    <cellStyle name="Entrada 6 11" xfId="3012"/>
    <cellStyle name="Entrada 6 12" xfId="4800"/>
    <cellStyle name="Entrada 6 2" xfId="2595"/>
    <cellStyle name="Entrada 6 2 10" xfId="4448"/>
    <cellStyle name="Entrada 6 2 11" xfId="4572"/>
    <cellStyle name="Entrada 6 2 12" xfId="4696"/>
    <cellStyle name="Entrada 6 2 13" xfId="4904"/>
    <cellStyle name="Entrada 6 2 2" xfId="3405"/>
    <cellStyle name="Entrada 6 2 3" xfId="3500"/>
    <cellStyle name="Entrada 6 2 4" xfId="3585"/>
    <cellStyle name="Entrada 6 2 5" xfId="3731"/>
    <cellStyle name="Entrada 6 2 6" xfId="3878"/>
    <cellStyle name="Entrada 6 2 7" xfId="4019"/>
    <cellStyle name="Entrada 6 2 8" xfId="4166"/>
    <cellStyle name="Entrada 6 2 9" xfId="4308"/>
    <cellStyle name="Entrada 6 3" xfId="2993"/>
    <cellStyle name="Entrada 6 4" xfId="3039"/>
    <cellStyle name="Entrada 6 5" xfId="2998"/>
    <cellStyle name="Entrada 6 6" xfId="3034"/>
    <cellStyle name="Entrada 6 7" xfId="3589"/>
    <cellStyle name="Entrada 6 8" xfId="3071"/>
    <cellStyle name="Entrada 6 9" xfId="3882"/>
    <cellStyle name="Entrada 7" xfId="628"/>
    <cellStyle name="Entrada 7 10" xfId="3026"/>
    <cellStyle name="Entrada 7 11" xfId="3013"/>
    <cellStyle name="Entrada 7 12" xfId="4801"/>
    <cellStyle name="Entrada 7 2" xfId="2596"/>
    <cellStyle name="Entrada 7 2 10" xfId="4449"/>
    <cellStyle name="Entrada 7 2 11" xfId="4573"/>
    <cellStyle name="Entrada 7 2 12" xfId="4697"/>
    <cellStyle name="Entrada 7 2 13" xfId="4905"/>
    <cellStyle name="Entrada 7 2 2" xfId="3406"/>
    <cellStyle name="Entrada 7 2 3" xfId="3501"/>
    <cellStyle name="Entrada 7 2 4" xfId="3586"/>
    <cellStyle name="Entrada 7 2 5" xfId="3732"/>
    <cellStyle name="Entrada 7 2 6" xfId="3879"/>
    <cellStyle name="Entrada 7 2 7" xfId="4020"/>
    <cellStyle name="Entrada 7 2 8" xfId="4167"/>
    <cellStyle name="Entrada 7 2 9" xfId="4309"/>
    <cellStyle name="Entrada 7 3" xfId="2994"/>
    <cellStyle name="Entrada 7 4" xfId="3038"/>
    <cellStyle name="Entrada 7 5" xfId="3409"/>
    <cellStyle name="Entrada 7 6" xfId="3033"/>
    <cellStyle name="Entrada 7 7" xfId="3004"/>
    <cellStyle name="Entrada 7 8" xfId="3030"/>
    <cellStyle name="Entrada 7 9" xfId="3008"/>
    <cellStyle name="Entrada 8" xfId="629"/>
    <cellStyle name="Entrada 8 10" xfId="3025"/>
    <cellStyle name="Entrada 8 11" xfId="4170"/>
    <cellStyle name="Entrada 8 12" xfId="4802"/>
    <cellStyle name="Entrada 8 2" xfId="2597"/>
    <cellStyle name="Entrada 8 2 10" xfId="4450"/>
    <cellStyle name="Entrada 8 2 11" xfId="4574"/>
    <cellStyle name="Entrada 8 2 12" xfId="4698"/>
    <cellStyle name="Entrada 8 2 13" xfId="4906"/>
    <cellStyle name="Entrada 8 2 2" xfId="3407"/>
    <cellStyle name="Entrada 8 2 3" xfId="3502"/>
    <cellStyle name="Entrada 8 2 4" xfId="3587"/>
    <cellStyle name="Entrada 8 2 5" xfId="3733"/>
    <cellStyle name="Entrada 8 2 6" xfId="3880"/>
    <cellStyle name="Entrada 8 2 7" xfId="4021"/>
    <cellStyle name="Entrada 8 2 8" xfId="4168"/>
    <cellStyle name="Entrada 8 2 9" xfId="4310"/>
    <cellStyle name="Entrada 8 3" xfId="2995"/>
    <cellStyle name="Entrada 8 4" xfId="3037"/>
    <cellStyle name="Entrada 8 5" xfId="2999"/>
    <cellStyle name="Entrada 8 6" xfId="3032"/>
    <cellStyle name="Entrada 8 7" xfId="3005"/>
    <cellStyle name="Entrada 8 8" xfId="3029"/>
    <cellStyle name="Entrada 8 9" xfId="3009"/>
    <cellStyle name="Entrada 9" xfId="630"/>
    <cellStyle name="Entrada 9 10" xfId="3024"/>
    <cellStyle name="Entrada 9 11" xfId="3014"/>
    <cellStyle name="Entrada 9 12" xfId="4803"/>
    <cellStyle name="Entrada 9 2" xfId="2598"/>
    <cellStyle name="Entrada 9 2 10" xfId="4451"/>
    <cellStyle name="Entrada 9 2 11" xfId="4575"/>
    <cellStyle name="Entrada 9 2 12" xfId="4699"/>
    <cellStyle name="Entrada 9 2 13" xfId="4907"/>
    <cellStyle name="Entrada 9 2 2" xfId="3408"/>
    <cellStyle name="Entrada 9 2 3" xfId="3503"/>
    <cellStyle name="Entrada 9 2 4" xfId="3588"/>
    <cellStyle name="Entrada 9 2 5" xfId="3734"/>
    <cellStyle name="Entrada 9 2 6" xfId="3881"/>
    <cellStyle name="Entrada 9 2 7" xfId="4022"/>
    <cellStyle name="Entrada 9 2 8" xfId="4169"/>
    <cellStyle name="Entrada 9 2 9" xfId="4311"/>
    <cellStyle name="Entrada 9 3" xfId="2996"/>
    <cellStyle name="Entrada 9 4" xfId="3036"/>
    <cellStyle name="Entrada 9 5" xfId="3000"/>
    <cellStyle name="Entrada 9 6" xfId="3031"/>
    <cellStyle name="Entrada 9 7" xfId="3006"/>
    <cellStyle name="Entrada 9 8" xfId="3028"/>
    <cellStyle name="Entrada 9 9" xfId="3010"/>
    <cellStyle name="Estilo 1" xfId="631"/>
    <cellStyle name="Euro" xfId="632"/>
    <cellStyle name="Euro 2" xfId="633"/>
    <cellStyle name="Explanatory Text" xfId="634"/>
    <cellStyle name="Good" xfId="635"/>
    <cellStyle name="Heading 1" xfId="636"/>
    <cellStyle name="Heading 2" xfId="637"/>
    <cellStyle name="Heading 3" xfId="638"/>
    <cellStyle name="Heading 3 2" xfId="2599"/>
    <cellStyle name="Heading 4" xfId="639"/>
    <cellStyle name="Hipervínculo 10" xfId="640"/>
    <cellStyle name="Hipervínculo 2" xfId="641"/>
    <cellStyle name="Hipervínculo 2 10" xfId="642"/>
    <cellStyle name="Hipervínculo 2 11" xfId="643"/>
    <cellStyle name="Hipervínculo 2 12" xfId="644"/>
    <cellStyle name="Hipervínculo 2 13" xfId="645"/>
    <cellStyle name="Hipervínculo 2 14" xfId="646"/>
    <cellStyle name="Hipervínculo 2 15" xfId="647"/>
    <cellStyle name="Hipervínculo 2 16" xfId="648"/>
    <cellStyle name="Hipervínculo 2 17" xfId="649"/>
    <cellStyle name="Hipervínculo 2 18" xfId="650"/>
    <cellStyle name="Hipervínculo 2 19" xfId="651"/>
    <cellStyle name="Hipervínculo 2 2" xfId="652"/>
    <cellStyle name="Hipervínculo 2 20" xfId="653"/>
    <cellStyle name="Hipervínculo 2 21" xfId="4975"/>
    <cellStyle name="Hipervínculo 2 3" xfId="654"/>
    <cellStyle name="Hipervínculo 2 4" xfId="655"/>
    <cellStyle name="Hipervínculo 2 5" xfId="656"/>
    <cellStyle name="Hipervínculo 2 6" xfId="657"/>
    <cellStyle name="Hipervínculo 2 7" xfId="658"/>
    <cellStyle name="Hipervínculo 2 8" xfId="659"/>
    <cellStyle name="Hipervínculo 2 9" xfId="660"/>
    <cellStyle name="Hipervínculo 3" xfId="661"/>
    <cellStyle name="Hipervínculo 4" xfId="662"/>
    <cellStyle name="Hipervínculo 5" xfId="663"/>
    <cellStyle name="Hipervínculo 6" xfId="664"/>
    <cellStyle name="Hipervínculo 7" xfId="665"/>
    <cellStyle name="Hipervínculo 8" xfId="666"/>
    <cellStyle name="Hipervínculo 9" xfId="667"/>
    <cellStyle name="Incorrecto 10" xfId="668"/>
    <cellStyle name="Incorrecto 11" xfId="669"/>
    <cellStyle name="Incorrecto 12" xfId="670"/>
    <cellStyle name="Incorrecto 13" xfId="671"/>
    <cellStyle name="Incorrecto 14" xfId="672"/>
    <cellStyle name="Incorrecto 15" xfId="673"/>
    <cellStyle name="Incorrecto 16" xfId="674"/>
    <cellStyle name="Incorrecto 17" xfId="675"/>
    <cellStyle name="Incorrecto 18" xfId="676"/>
    <cellStyle name="Incorrecto 19" xfId="677"/>
    <cellStyle name="Incorrecto 2" xfId="678"/>
    <cellStyle name="Incorrecto 20" xfId="679"/>
    <cellStyle name="Incorrecto 21" xfId="680"/>
    <cellStyle name="Incorrecto 3" xfId="681"/>
    <cellStyle name="Incorrecto 4" xfId="682"/>
    <cellStyle name="Incorrecto 5" xfId="683"/>
    <cellStyle name="Incorrecto 6" xfId="684"/>
    <cellStyle name="Incorrecto 7" xfId="685"/>
    <cellStyle name="Incorrecto 8" xfId="686"/>
    <cellStyle name="Incorrecto 9" xfId="687"/>
    <cellStyle name="Input" xfId="688"/>
    <cellStyle name="Input 10" xfId="3020"/>
    <cellStyle name="Input 11" xfId="3019"/>
    <cellStyle name="Input 12" xfId="4804"/>
    <cellStyle name="Input 2" xfId="2600"/>
    <cellStyle name="Input 2 10" xfId="4452"/>
    <cellStyle name="Input 2 11" xfId="4576"/>
    <cellStyle name="Input 2 12" xfId="4700"/>
    <cellStyle name="Input 2 13" xfId="4908"/>
    <cellStyle name="Input 2 2" xfId="3410"/>
    <cellStyle name="Input 2 3" xfId="3505"/>
    <cellStyle name="Input 2 4" xfId="3590"/>
    <cellStyle name="Input 2 5" xfId="3736"/>
    <cellStyle name="Input 2 6" xfId="3883"/>
    <cellStyle name="Input 2 7" xfId="4023"/>
    <cellStyle name="Input 2 8" xfId="4171"/>
    <cellStyle name="Input 2 9" xfId="4312"/>
    <cellStyle name="Input 3" xfId="3015"/>
    <cellStyle name="Input 4" xfId="3023"/>
    <cellStyle name="Input 5" xfId="3016"/>
    <cellStyle name="Input 6" xfId="3022"/>
    <cellStyle name="Input 7" xfId="3017"/>
    <cellStyle name="Input 8" xfId="3021"/>
    <cellStyle name="Input 9" xfId="3018"/>
    <cellStyle name="Linked Cell" xfId="689"/>
    <cellStyle name="Millares" xfId="4971" builtinId="3"/>
    <cellStyle name="Millares [0] 2" xfId="690"/>
    <cellStyle name="Millares [0] 3" xfId="4981"/>
    <cellStyle name="Millares 10" xfId="691"/>
    <cellStyle name="Millares 11" xfId="692"/>
    <cellStyle name="Millares 12" xfId="693"/>
    <cellStyle name="Millares 13" xfId="694"/>
    <cellStyle name="Millares 14" xfId="695"/>
    <cellStyle name="Millares 15" xfId="696"/>
    <cellStyle name="Millares 16" xfId="697"/>
    <cellStyle name="Millares 17" xfId="698"/>
    <cellStyle name="Millares 18" xfId="699"/>
    <cellStyle name="Millares 19" xfId="700"/>
    <cellStyle name="Millares 2" xfId="701"/>
    <cellStyle name="Millares 2 10" xfId="702"/>
    <cellStyle name="Millares 2 11" xfId="703"/>
    <cellStyle name="Millares 2 12" xfId="704"/>
    <cellStyle name="Millares 2 13" xfId="705"/>
    <cellStyle name="Millares 2 14" xfId="706"/>
    <cellStyle name="Millares 2 15" xfId="707"/>
    <cellStyle name="Millares 2 2" xfId="708"/>
    <cellStyle name="Millares 2 2 10" xfId="709"/>
    <cellStyle name="Millares 2 2 11" xfId="710"/>
    <cellStyle name="Millares 2 2 2" xfId="711"/>
    <cellStyle name="Millares 2 2 3" xfId="712"/>
    <cellStyle name="Millares 2 2 4" xfId="713"/>
    <cellStyle name="Millares 2 2 5" xfId="714"/>
    <cellStyle name="Millares 2 2 6" xfId="715"/>
    <cellStyle name="Millares 2 2 7" xfId="716"/>
    <cellStyle name="Millares 2 2 8" xfId="717"/>
    <cellStyle name="Millares 2 2 9" xfId="718"/>
    <cellStyle name="Millares 2 3" xfId="719"/>
    <cellStyle name="Millares 2 3 10" xfId="720"/>
    <cellStyle name="Millares 2 3 2" xfId="721"/>
    <cellStyle name="Millares 2 3 3" xfId="722"/>
    <cellStyle name="Millares 2 3 4" xfId="723"/>
    <cellStyle name="Millares 2 3 5" xfId="724"/>
    <cellStyle name="Millares 2 3 6" xfId="725"/>
    <cellStyle name="Millares 2 3 7" xfId="726"/>
    <cellStyle name="Millares 2 3 8" xfId="727"/>
    <cellStyle name="Millares 2 3 9" xfId="728"/>
    <cellStyle name="Millares 2 4" xfId="729"/>
    <cellStyle name="Millares 2 5" xfId="730"/>
    <cellStyle name="Millares 2 6" xfId="731"/>
    <cellStyle name="Millares 2 7" xfId="732"/>
    <cellStyle name="Millares 2 8" xfId="733"/>
    <cellStyle name="Millares 2 9" xfId="734"/>
    <cellStyle name="Millares 2_A. Priorizacion La Cruz incluye adicional" xfId="735"/>
    <cellStyle name="Millares 20" xfId="736"/>
    <cellStyle name="Millares 21" xfId="737"/>
    <cellStyle name="Millares 22" xfId="738"/>
    <cellStyle name="Millares 23" xfId="739"/>
    <cellStyle name="Millares 24" xfId="740"/>
    <cellStyle name="Millares 25" xfId="741"/>
    <cellStyle name="Millares 26" xfId="742"/>
    <cellStyle name="Millares 27" xfId="743"/>
    <cellStyle name="Millares 28" xfId="744"/>
    <cellStyle name="Millares 29" xfId="745"/>
    <cellStyle name="Millares 3" xfId="746"/>
    <cellStyle name="Millares 3 2" xfId="747"/>
    <cellStyle name="Millares 3 2 2" xfId="4974"/>
    <cellStyle name="Millares 3 3" xfId="748"/>
    <cellStyle name="Millares 30" xfId="749"/>
    <cellStyle name="Millares 31" xfId="750"/>
    <cellStyle name="Millares 32" xfId="751"/>
    <cellStyle name="Millares 33" xfId="752"/>
    <cellStyle name="Millares 34" xfId="753"/>
    <cellStyle name="Millares 35" xfId="754"/>
    <cellStyle name="Millares 36" xfId="755"/>
    <cellStyle name="Millares 37" xfId="756"/>
    <cellStyle name="Millares 38" xfId="757"/>
    <cellStyle name="Millares 39" xfId="758"/>
    <cellStyle name="Millares 4" xfId="759"/>
    <cellStyle name="Millares 4 2" xfId="760"/>
    <cellStyle name="Millares 40" xfId="761"/>
    <cellStyle name="Millares 41" xfId="762"/>
    <cellStyle name="Millares 42" xfId="763"/>
    <cellStyle name="Millares 43" xfId="764"/>
    <cellStyle name="Millares 44" xfId="765"/>
    <cellStyle name="Millares 45" xfId="766"/>
    <cellStyle name="Millares 46" xfId="767"/>
    <cellStyle name="Millares 47" xfId="768"/>
    <cellStyle name="Millares 48" xfId="769"/>
    <cellStyle name="Millares 49" xfId="770"/>
    <cellStyle name="Millares 5" xfId="771"/>
    <cellStyle name="Millares 5 2" xfId="772"/>
    <cellStyle name="Millares 50" xfId="773"/>
    <cellStyle name="Millares 51" xfId="774"/>
    <cellStyle name="Millares 52" xfId="775"/>
    <cellStyle name="Millares 53" xfId="776"/>
    <cellStyle name="Millares 54" xfId="777"/>
    <cellStyle name="Millares 55" xfId="778"/>
    <cellStyle name="Millares 56" xfId="779"/>
    <cellStyle name="Millares 57" xfId="780"/>
    <cellStyle name="Millares 58" xfId="781"/>
    <cellStyle name="Millares 59" xfId="782"/>
    <cellStyle name="Millares 6" xfId="783"/>
    <cellStyle name="Millares 60" xfId="784"/>
    <cellStyle name="Millares 61" xfId="785"/>
    <cellStyle name="Millares 62" xfId="786"/>
    <cellStyle name="Millares 63" xfId="787"/>
    <cellStyle name="Millares 64" xfId="788"/>
    <cellStyle name="Millares 65" xfId="789"/>
    <cellStyle name="Millares 66" xfId="790"/>
    <cellStyle name="Millares 67" xfId="4978"/>
    <cellStyle name="Millares 68" xfId="4979"/>
    <cellStyle name="Millares 69" xfId="4977"/>
    <cellStyle name="Millares 7" xfId="791"/>
    <cellStyle name="Millares 8" xfId="792"/>
    <cellStyle name="Millares 8 2" xfId="3"/>
    <cellStyle name="Millares 8 3" xfId="2557"/>
    <cellStyle name="Millares 9" xfId="793"/>
    <cellStyle name="Moneda" xfId="1" builtinId="4"/>
    <cellStyle name="Moneda [0]" xfId="4973" builtinId="7"/>
    <cellStyle name="Moneda [0] 2" xfId="4972"/>
    <cellStyle name="Moneda 10" xfId="794"/>
    <cellStyle name="Moneda 11" xfId="795"/>
    <cellStyle name="Moneda 11 2" xfId="796"/>
    <cellStyle name="Moneda 12" xfId="797"/>
    <cellStyle name="Moneda 13" xfId="798"/>
    <cellStyle name="Moneda 14" xfId="799"/>
    <cellStyle name="Moneda 15" xfId="800"/>
    <cellStyle name="Moneda 2" xfId="801"/>
    <cellStyle name="Moneda 2 10" xfId="802"/>
    <cellStyle name="Moneda 2 11" xfId="803"/>
    <cellStyle name="Moneda 2 12" xfId="804"/>
    <cellStyle name="Moneda 2 13" xfId="805"/>
    <cellStyle name="Moneda 2 14" xfId="806"/>
    <cellStyle name="Moneda 2 15" xfId="807"/>
    <cellStyle name="Moneda 2 16" xfId="808"/>
    <cellStyle name="Moneda 2 17" xfId="809"/>
    <cellStyle name="Moneda 2 18" xfId="810"/>
    <cellStyle name="Moneda 2 19" xfId="811"/>
    <cellStyle name="Moneda 2 2" xfId="812"/>
    <cellStyle name="Moneda 2 2 2" xfId="813"/>
    <cellStyle name="Moneda 2 2 3" xfId="814"/>
    <cellStyle name="Moneda 2 2 4" xfId="815"/>
    <cellStyle name="Moneda 2 2 5" xfId="816"/>
    <cellStyle name="Moneda 2 2 6" xfId="817"/>
    <cellStyle name="Moneda 2 20" xfId="818"/>
    <cellStyle name="Moneda 2 21" xfId="819"/>
    <cellStyle name="Moneda 2 22" xfId="820"/>
    <cellStyle name="Moneda 2 23" xfId="821"/>
    <cellStyle name="Moneda 2 24" xfId="822"/>
    <cellStyle name="Moneda 2 25" xfId="823"/>
    <cellStyle name="Moneda 2 26" xfId="824"/>
    <cellStyle name="Moneda 2 27" xfId="825"/>
    <cellStyle name="Moneda 2 28" xfId="826"/>
    <cellStyle name="Moneda 2 29" xfId="827"/>
    <cellStyle name="Moneda 2 3" xfId="828"/>
    <cellStyle name="Moneda 2 3 2" xfId="829"/>
    <cellStyle name="Moneda 2 30" xfId="830"/>
    <cellStyle name="Moneda 2 31" xfId="831"/>
    <cellStyle name="Moneda 2 32" xfId="832"/>
    <cellStyle name="Moneda 2 33" xfId="833"/>
    <cellStyle name="Moneda 2 34" xfId="834"/>
    <cellStyle name="Moneda 2 35" xfId="835"/>
    <cellStyle name="Moneda 2 36" xfId="836"/>
    <cellStyle name="Moneda 2 37" xfId="837"/>
    <cellStyle name="Moneda 2 38" xfId="838"/>
    <cellStyle name="Moneda 2 39" xfId="839"/>
    <cellStyle name="Moneda 2 4" xfId="840"/>
    <cellStyle name="Moneda 2 40" xfId="841"/>
    <cellStyle name="Moneda 2 41" xfId="842"/>
    <cellStyle name="Moneda 2 42" xfId="843"/>
    <cellStyle name="Moneda 2 43" xfId="844"/>
    <cellStyle name="Moneda 2 44" xfId="845"/>
    <cellStyle name="Moneda 2 45" xfId="846"/>
    <cellStyle name="Moneda 2 46" xfId="847"/>
    <cellStyle name="Moneda 2 47" xfId="848"/>
    <cellStyle name="Moneda 2 48" xfId="849"/>
    <cellStyle name="Moneda 2 49" xfId="850"/>
    <cellStyle name="Moneda 2 5" xfId="851"/>
    <cellStyle name="Moneda 2 50" xfId="852"/>
    <cellStyle name="Moneda 2 51" xfId="853"/>
    <cellStyle name="Moneda 2 52" xfId="854"/>
    <cellStyle name="Moneda 2 53" xfId="855"/>
    <cellStyle name="Moneda 2 54" xfId="856"/>
    <cellStyle name="Moneda 2 55" xfId="857"/>
    <cellStyle name="Moneda 2 56" xfId="858"/>
    <cellStyle name="Moneda 2 57" xfId="859"/>
    <cellStyle name="Moneda 2 58" xfId="860"/>
    <cellStyle name="Moneda 2 59" xfId="861"/>
    <cellStyle name="Moneda 2 6" xfId="862"/>
    <cellStyle name="Moneda 2 60" xfId="863"/>
    <cellStyle name="Moneda 2 61" xfId="864"/>
    <cellStyle name="Moneda 2 62" xfId="865"/>
    <cellStyle name="Moneda 2 63" xfId="866"/>
    <cellStyle name="Moneda 2 64" xfId="867"/>
    <cellStyle name="Moneda 2 65" xfId="868"/>
    <cellStyle name="Moneda 2 66" xfId="869"/>
    <cellStyle name="Moneda 2 67" xfId="870"/>
    <cellStyle name="Moneda 2 68" xfId="871"/>
    <cellStyle name="Moneda 2 69" xfId="872"/>
    <cellStyle name="Moneda 2 7" xfId="873"/>
    <cellStyle name="Moneda 2 70" xfId="874"/>
    <cellStyle name="Moneda 2 71" xfId="875"/>
    <cellStyle name="Moneda 2 72" xfId="876"/>
    <cellStyle name="Moneda 2 73" xfId="877"/>
    <cellStyle name="Moneda 2 74" xfId="878"/>
    <cellStyle name="Moneda 2 75" xfId="879"/>
    <cellStyle name="Moneda 2 76" xfId="880"/>
    <cellStyle name="Moneda 2 77" xfId="881"/>
    <cellStyle name="Moneda 2 78" xfId="882"/>
    <cellStyle name="Moneda 2 79" xfId="883"/>
    <cellStyle name="Moneda 2 8" xfId="884"/>
    <cellStyle name="Moneda 2 80" xfId="885"/>
    <cellStyle name="Moneda 2 81" xfId="886"/>
    <cellStyle name="Moneda 2 82" xfId="887"/>
    <cellStyle name="Moneda 2 83" xfId="888"/>
    <cellStyle name="Moneda 2 84" xfId="889"/>
    <cellStyle name="Moneda 2 85" xfId="890"/>
    <cellStyle name="Moneda 2 86" xfId="891"/>
    <cellStyle name="Moneda 2 87" xfId="892"/>
    <cellStyle name="Moneda 2 88" xfId="893"/>
    <cellStyle name="Moneda 2 88 2" xfId="894"/>
    <cellStyle name="Moneda 2 89" xfId="895"/>
    <cellStyle name="Moneda 2 9" xfId="896"/>
    <cellStyle name="Moneda 2 90" xfId="897"/>
    <cellStyle name="Moneda 2 91" xfId="898"/>
    <cellStyle name="Moneda 2 92" xfId="899"/>
    <cellStyle name="Moneda 2 93" xfId="900"/>
    <cellStyle name="Moneda 2 94" xfId="4980"/>
    <cellStyle name="Moneda 2_INFORME CCG MARZO 21" xfId="901"/>
    <cellStyle name="Moneda 3" xfId="902"/>
    <cellStyle name="Moneda 3 2" xfId="903"/>
    <cellStyle name="Moneda 3 2 2" xfId="904"/>
    <cellStyle name="Moneda 3 2 3" xfId="905"/>
    <cellStyle name="Moneda 3 2 4" xfId="906"/>
    <cellStyle name="Moneda 3 2 5" xfId="4976"/>
    <cellStyle name="Moneda 3 3" xfId="907"/>
    <cellStyle name="Moneda 3 4" xfId="908"/>
    <cellStyle name="Moneda 3 5" xfId="909"/>
    <cellStyle name="Moneda 3 6" xfId="910"/>
    <cellStyle name="Moneda 4" xfId="911"/>
    <cellStyle name="Moneda 4 10" xfId="912"/>
    <cellStyle name="Moneda 4 11" xfId="913"/>
    <cellStyle name="Moneda 4 12" xfId="914"/>
    <cellStyle name="Moneda 4 2" xfId="915"/>
    <cellStyle name="Moneda 4 3" xfId="916"/>
    <cellStyle name="Moneda 4 4" xfId="917"/>
    <cellStyle name="Moneda 4 5" xfId="918"/>
    <cellStyle name="Moneda 4 6" xfId="919"/>
    <cellStyle name="Moneda 4 7" xfId="920"/>
    <cellStyle name="Moneda 4 8" xfId="921"/>
    <cellStyle name="Moneda 4 9" xfId="922"/>
    <cellStyle name="Moneda 5" xfId="923"/>
    <cellStyle name="Moneda 5 2" xfId="924"/>
    <cellStyle name="Moneda 6" xfId="925"/>
    <cellStyle name="Moneda 6 2" xfId="926"/>
    <cellStyle name="Moneda 7" xfId="927"/>
    <cellStyle name="Moneda 8" xfId="928"/>
    <cellStyle name="Moneda 9" xfId="929"/>
    <cellStyle name="Neutral 10" xfId="930"/>
    <cellStyle name="Neutral 11" xfId="931"/>
    <cellStyle name="Neutral 12" xfId="932"/>
    <cellStyle name="Neutral 13" xfId="933"/>
    <cellStyle name="Neutral 14" xfId="934"/>
    <cellStyle name="Neutral 15" xfId="935"/>
    <cellStyle name="Neutral 16" xfId="936"/>
    <cellStyle name="Neutral 17" xfId="937"/>
    <cellStyle name="Neutral 18" xfId="938"/>
    <cellStyle name="Neutral 19" xfId="939"/>
    <cellStyle name="Neutral 2" xfId="940"/>
    <cellStyle name="Neutral 20" xfId="941"/>
    <cellStyle name="Neutral 21" xfId="942"/>
    <cellStyle name="Neutral 3" xfId="943"/>
    <cellStyle name="Neutral 4" xfId="944"/>
    <cellStyle name="Neutral 5" xfId="945"/>
    <cellStyle name="Neutral 6" xfId="946"/>
    <cellStyle name="Neutral 7" xfId="947"/>
    <cellStyle name="Neutral 8" xfId="948"/>
    <cellStyle name="Neutral 9" xfId="949"/>
    <cellStyle name="Normal" xfId="0" builtinId="0"/>
    <cellStyle name="Normal 10" xfId="950"/>
    <cellStyle name="Normal 10 10" xfId="951"/>
    <cellStyle name="Normal 10 11" xfId="952"/>
    <cellStyle name="Normal 10 2" xfId="953"/>
    <cellStyle name="Normal 10 3" xfId="954"/>
    <cellStyle name="Normal 10 4" xfId="955"/>
    <cellStyle name="Normal 10 5" xfId="956"/>
    <cellStyle name="Normal 10 6" xfId="957"/>
    <cellStyle name="Normal 10 7" xfId="958"/>
    <cellStyle name="Normal 10 8" xfId="959"/>
    <cellStyle name="Normal 10 9" xfId="960"/>
    <cellStyle name="Normal 11" xfId="961"/>
    <cellStyle name="Normal 11 2" xfId="962"/>
    <cellStyle name="Normal 11 2 2" xfId="2"/>
    <cellStyle name="Normal 12" xfId="963"/>
    <cellStyle name="Normal 13" xfId="964"/>
    <cellStyle name="Normal 14" xfId="965"/>
    <cellStyle name="Normal 15" xfId="966"/>
    <cellStyle name="Normal 16" xfId="967"/>
    <cellStyle name="Normal 17" xfId="968"/>
    <cellStyle name="Normal 18" xfId="969"/>
    <cellStyle name="Normal 19" xfId="970"/>
    <cellStyle name="Normal 2" xfId="971"/>
    <cellStyle name="Normal 2 10" xfId="972"/>
    <cellStyle name="Normal 2 100" xfId="973"/>
    <cellStyle name="Normal 2 101" xfId="974"/>
    <cellStyle name="Normal 2 11" xfId="975"/>
    <cellStyle name="Normal 2 12" xfId="976"/>
    <cellStyle name="Normal 2 13" xfId="977"/>
    <cellStyle name="Normal 2 14" xfId="978"/>
    <cellStyle name="Normal 2 15" xfId="979"/>
    <cellStyle name="Normal 2 16" xfId="980"/>
    <cellStyle name="Normal 2 17" xfId="981"/>
    <cellStyle name="Normal 2 18" xfId="982"/>
    <cellStyle name="Normal 2 19" xfId="983"/>
    <cellStyle name="Normal 2 2" xfId="984"/>
    <cellStyle name="Normal 2 2 10" xfId="985"/>
    <cellStyle name="Normal 2 2 11" xfId="986"/>
    <cellStyle name="Normal 2 2 12" xfId="987"/>
    <cellStyle name="Normal 2 2 13" xfId="988"/>
    <cellStyle name="Normal 2 2 14" xfId="989"/>
    <cellStyle name="Normal 2 2 15" xfId="990"/>
    <cellStyle name="Normal 2 2 16" xfId="991"/>
    <cellStyle name="Normal 2 2 17" xfId="992"/>
    <cellStyle name="Normal 2 2 18" xfId="993"/>
    <cellStyle name="Normal 2 2 19" xfId="994"/>
    <cellStyle name="Normal 2 2 2" xfId="995"/>
    <cellStyle name="Normal 2 2 20" xfId="996"/>
    <cellStyle name="Normal 2 2 3" xfId="997"/>
    <cellStyle name="Normal 2 2 4" xfId="998"/>
    <cellStyle name="Normal 2 2 5" xfId="999"/>
    <cellStyle name="Normal 2 2 6" xfId="1000"/>
    <cellStyle name="Normal 2 2 7" xfId="1001"/>
    <cellStyle name="Normal 2 2 8" xfId="1002"/>
    <cellStyle name="Normal 2 2 9" xfId="1003"/>
    <cellStyle name="Normal 2 2_Copia de CUADRO CONVENIOS 2008 Córdoba1" xfId="1004"/>
    <cellStyle name="Normal 2 20" xfId="1005"/>
    <cellStyle name="Normal 2 21" xfId="1006"/>
    <cellStyle name="Normal 2 22" xfId="1007"/>
    <cellStyle name="Normal 2 23" xfId="1008"/>
    <cellStyle name="Normal 2 24" xfId="1009"/>
    <cellStyle name="Normal 2 25" xfId="1010"/>
    <cellStyle name="Normal 2 26" xfId="1011"/>
    <cellStyle name="Normal 2 27" xfId="1012"/>
    <cellStyle name="Normal 2 28" xfId="1013"/>
    <cellStyle name="Normal 2 29" xfId="1014"/>
    <cellStyle name="Normal 2 3" xfId="1015"/>
    <cellStyle name="Normal 2 3 10" xfId="1016"/>
    <cellStyle name="Normal 2 3 11" xfId="1017"/>
    <cellStyle name="Normal 2 3 12" xfId="1018"/>
    <cellStyle name="Normal 2 3 13" xfId="1019"/>
    <cellStyle name="Normal 2 3 14" xfId="1020"/>
    <cellStyle name="Normal 2 3 15" xfId="1021"/>
    <cellStyle name="Normal 2 3 16" xfId="1022"/>
    <cellStyle name="Normal 2 3 17" xfId="1023"/>
    <cellStyle name="Normal 2 3 18" xfId="1024"/>
    <cellStyle name="Normal 2 3 19" xfId="1025"/>
    <cellStyle name="Normal 2 3 2" xfId="1026"/>
    <cellStyle name="Normal 2 3 20" xfId="1027"/>
    <cellStyle name="Normal 2 3 20 2" xfId="1028"/>
    <cellStyle name="Normal 2 3 21" xfId="1029"/>
    <cellStyle name="Normal 2 3 22" xfId="1030"/>
    <cellStyle name="Normal 2 3 23" xfId="1031"/>
    <cellStyle name="Normal 2 3 24" xfId="1032"/>
    <cellStyle name="Normal 2 3 25" xfId="1033"/>
    <cellStyle name="Normal 2 3 26" xfId="1034"/>
    <cellStyle name="Normal 2 3 27" xfId="1035"/>
    <cellStyle name="Normal 2 3 28" xfId="1036"/>
    <cellStyle name="Normal 2 3 29" xfId="1037"/>
    <cellStyle name="Normal 2 3 3" xfId="1038"/>
    <cellStyle name="Normal 2 3 4" xfId="1039"/>
    <cellStyle name="Normal 2 3 5" xfId="1040"/>
    <cellStyle name="Normal 2 3 6" xfId="1041"/>
    <cellStyle name="Normal 2 3 7" xfId="1042"/>
    <cellStyle name="Normal 2 3 8" xfId="1043"/>
    <cellStyle name="Normal 2 3 9" xfId="1044"/>
    <cellStyle name="Normal 2 3_INFORME GENERAL NARIÑO SONIA (2)" xfId="1045"/>
    <cellStyle name="Normal 2 30" xfId="1046"/>
    <cellStyle name="Normal 2 31" xfId="1047"/>
    <cellStyle name="Normal 2 32" xfId="1048"/>
    <cellStyle name="Normal 2 33" xfId="1049"/>
    <cellStyle name="Normal 2 34" xfId="1050"/>
    <cellStyle name="Normal 2 35" xfId="1051"/>
    <cellStyle name="Normal 2 36" xfId="1052"/>
    <cellStyle name="Normal 2 37" xfId="1053"/>
    <cellStyle name="Normal 2 38" xfId="1054"/>
    <cellStyle name="Normal 2 39" xfId="1055"/>
    <cellStyle name="Normal 2 4" xfId="1056"/>
    <cellStyle name="Normal 2 40" xfId="1057"/>
    <cellStyle name="Normal 2 41" xfId="1058"/>
    <cellStyle name="Normal 2 42" xfId="1059"/>
    <cellStyle name="Normal 2 43" xfId="1060"/>
    <cellStyle name="Normal 2 44" xfId="1061"/>
    <cellStyle name="Normal 2 45" xfId="1062"/>
    <cellStyle name="Normal 2 46" xfId="1063"/>
    <cellStyle name="Normal 2 47" xfId="1064"/>
    <cellStyle name="Normal 2 48" xfId="1065"/>
    <cellStyle name="Normal 2 49" xfId="1066"/>
    <cellStyle name="Normal 2 5" xfId="1067"/>
    <cellStyle name="Normal 2 50" xfId="1068"/>
    <cellStyle name="Normal 2 51" xfId="1069"/>
    <cellStyle name="Normal 2 52" xfId="1070"/>
    <cellStyle name="Normal 2 53" xfId="1071"/>
    <cellStyle name="Normal 2 54" xfId="1072"/>
    <cellStyle name="Normal 2 55" xfId="1073"/>
    <cellStyle name="Normal 2 56" xfId="1074"/>
    <cellStyle name="Normal 2 57" xfId="1075"/>
    <cellStyle name="Normal 2 58" xfId="1076"/>
    <cellStyle name="Normal 2 59" xfId="1077"/>
    <cellStyle name="Normal 2 6" xfId="1078"/>
    <cellStyle name="Normal 2 60" xfId="1079"/>
    <cellStyle name="Normal 2 61" xfId="1080"/>
    <cellStyle name="Normal 2 62" xfId="1081"/>
    <cellStyle name="Normal 2 63" xfId="1082"/>
    <cellStyle name="Normal 2 64" xfId="1083"/>
    <cellStyle name="Normal 2 65" xfId="1084"/>
    <cellStyle name="Normal 2 66" xfId="1085"/>
    <cellStyle name="Normal 2 67" xfId="1086"/>
    <cellStyle name="Normal 2 68" xfId="1087"/>
    <cellStyle name="Normal 2 69" xfId="1088"/>
    <cellStyle name="Normal 2 7" xfId="1089"/>
    <cellStyle name="Normal 2 70" xfId="1090"/>
    <cellStyle name="Normal 2 71" xfId="1091"/>
    <cellStyle name="Normal 2 72" xfId="1092"/>
    <cellStyle name="Normal 2 73" xfId="1093"/>
    <cellStyle name="Normal 2 74" xfId="1094"/>
    <cellStyle name="Normal 2 75" xfId="1095"/>
    <cellStyle name="Normal 2 76" xfId="1096"/>
    <cellStyle name="Normal 2 77" xfId="1097"/>
    <cellStyle name="Normal 2 78" xfId="1098"/>
    <cellStyle name="Normal 2 79" xfId="1099"/>
    <cellStyle name="Normal 2 8" xfId="1100"/>
    <cellStyle name="Normal 2 80" xfId="1101"/>
    <cellStyle name="Normal 2 81" xfId="1102"/>
    <cellStyle name="Normal 2 82" xfId="1103"/>
    <cellStyle name="Normal 2 83" xfId="1104"/>
    <cellStyle name="Normal 2 84" xfId="1105"/>
    <cellStyle name="Normal 2 85" xfId="1106"/>
    <cellStyle name="Normal 2 86" xfId="1107"/>
    <cellStyle name="Normal 2 87" xfId="1108"/>
    <cellStyle name="Normal 2 88" xfId="1109"/>
    <cellStyle name="Normal 2 89" xfId="1110"/>
    <cellStyle name="Normal 2 9" xfId="1111"/>
    <cellStyle name="Normal 2 90" xfId="1112"/>
    <cellStyle name="Normal 2 91" xfId="1113"/>
    <cellStyle name="Normal 2 92" xfId="1114"/>
    <cellStyle name="Normal 2 93" xfId="1115"/>
    <cellStyle name="Normal 2 94" xfId="1116"/>
    <cellStyle name="Normal 2 95" xfId="1117"/>
    <cellStyle name="Normal 2 96" xfId="1118"/>
    <cellStyle name="Normal 2 97" xfId="1119"/>
    <cellStyle name="Normal 2 98" xfId="1120"/>
    <cellStyle name="Normal 2 99" xfId="1121"/>
    <cellStyle name="Normal 2_ACTA BORRADOR" xfId="1122"/>
    <cellStyle name="Normal 20" xfId="1123"/>
    <cellStyle name="Normal 21" xfId="1124"/>
    <cellStyle name="Normal 22" xfId="1125"/>
    <cellStyle name="Normal 23" xfId="1126"/>
    <cellStyle name="Normal 24" xfId="1127"/>
    <cellStyle name="Normal 25" xfId="1128"/>
    <cellStyle name="Normal 26" xfId="1129"/>
    <cellStyle name="Normal 27" xfId="1130"/>
    <cellStyle name="Normal 28" xfId="1131"/>
    <cellStyle name="Normal 29" xfId="1132"/>
    <cellStyle name="Normal 3" xfId="1133"/>
    <cellStyle name="Normal 3 10" xfId="1134"/>
    <cellStyle name="Normal 3 11" xfId="1135"/>
    <cellStyle name="Normal 3 12" xfId="1136"/>
    <cellStyle name="Normal 3 13" xfId="1137"/>
    <cellStyle name="Normal 3 14" xfId="1138"/>
    <cellStyle name="Normal 3 15" xfId="1139"/>
    <cellStyle name="Normal 3 16" xfId="1140"/>
    <cellStyle name="Normal 3 17" xfId="1141"/>
    <cellStyle name="Normal 3 18" xfId="1142"/>
    <cellStyle name="Normal 3 19" xfId="1143"/>
    <cellStyle name="Normal 3 2" xfId="1144"/>
    <cellStyle name="Normal 3 20" xfId="1145"/>
    <cellStyle name="Normal 3 21" xfId="1146"/>
    <cellStyle name="Normal 3 22" xfId="1147"/>
    <cellStyle name="Normal 3 23" xfId="1148"/>
    <cellStyle name="Normal 3 24" xfId="1149"/>
    <cellStyle name="Normal 3 25" xfId="1150"/>
    <cellStyle name="Normal 3 26" xfId="1151"/>
    <cellStyle name="Normal 3 27" xfId="1152"/>
    <cellStyle name="Normal 3 28" xfId="1153"/>
    <cellStyle name="Normal 3 29" xfId="1154"/>
    <cellStyle name="Normal 3 3" xfId="1155"/>
    <cellStyle name="Normal 3 30" xfId="1156"/>
    <cellStyle name="Normal 3 31" xfId="1157"/>
    <cellStyle name="Normal 3 32" xfId="1158"/>
    <cellStyle name="Normal 3 33" xfId="1159"/>
    <cellStyle name="Normal 3 34" xfId="1160"/>
    <cellStyle name="Normal 3 35" xfId="1161"/>
    <cellStyle name="Normal 3 36" xfId="1162"/>
    <cellStyle name="Normal 3 37" xfId="1163"/>
    <cellStyle name="Normal 3 38" xfId="1164"/>
    <cellStyle name="Normal 3 39" xfId="1165"/>
    <cellStyle name="Normal 3 4" xfId="1166"/>
    <cellStyle name="Normal 3 40" xfId="1167"/>
    <cellStyle name="Normal 3 41" xfId="1168"/>
    <cellStyle name="Normal 3 42" xfId="1169"/>
    <cellStyle name="Normal 3 43" xfId="1170"/>
    <cellStyle name="Normal 3 44" xfId="1171"/>
    <cellStyle name="Normal 3 45" xfId="1172"/>
    <cellStyle name="Normal 3 46" xfId="1173"/>
    <cellStyle name="Normal 3 47" xfId="1174"/>
    <cellStyle name="Normal 3 48" xfId="1175"/>
    <cellStyle name="Normal 3 49" xfId="1176"/>
    <cellStyle name="Normal 3 5" xfId="1177"/>
    <cellStyle name="Normal 3 50" xfId="1178"/>
    <cellStyle name="Normal 3 51" xfId="1179"/>
    <cellStyle name="Normal 3 52" xfId="1180"/>
    <cellStyle name="Normal 3 53" xfId="1181"/>
    <cellStyle name="Normal 3 54" xfId="1182"/>
    <cellStyle name="Normal 3 55" xfId="1183"/>
    <cellStyle name="Normal 3 56" xfId="1184"/>
    <cellStyle name="Normal 3 57" xfId="1185"/>
    <cellStyle name="Normal 3 58" xfId="1186"/>
    <cellStyle name="Normal 3 59" xfId="1187"/>
    <cellStyle name="Normal 3 6" xfId="1188"/>
    <cellStyle name="Normal 3 60" xfId="1189"/>
    <cellStyle name="Normal 3 61" xfId="1190"/>
    <cellStyle name="Normal 3 62" xfId="1191"/>
    <cellStyle name="Normal 3 63" xfId="1192"/>
    <cellStyle name="Normal 3 64" xfId="1193"/>
    <cellStyle name="Normal 3 65" xfId="1194"/>
    <cellStyle name="Normal 3 66" xfId="1195"/>
    <cellStyle name="Normal 3 67" xfId="1196"/>
    <cellStyle name="Normal 3 68" xfId="1197"/>
    <cellStyle name="Normal 3 69" xfId="1198"/>
    <cellStyle name="Normal 3 7" xfId="1199"/>
    <cellStyle name="Normal 3 70" xfId="1200"/>
    <cellStyle name="Normal 3 71" xfId="1201"/>
    <cellStyle name="Normal 3 72" xfId="1202"/>
    <cellStyle name="Normal 3 73" xfId="1203"/>
    <cellStyle name="Normal 3 74" xfId="1204"/>
    <cellStyle name="Normal 3 75" xfId="1205"/>
    <cellStyle name="Normal 3 76" xfId="1206"/>
    <cellStyle name="Normal 3 77" xfId="1207"/>
    <cellStyle name="Normal 3 78" xfId="1208"/>
    <cellStyle name="Normal 3 79" xfId="1209"/>
    <cellStyle name="Normal 3 8" xfId="1210"/>
    <cellStyle name="Normal 3 80" xfId="1211"/>
    <cellStyle name="Normal 3 81" xfId="1212"/>
    <cellStyle name="Normal 3 82" xfId="1213"/>
    <cellStyle name="Normal 3 83" xfId="1214"/>
    <cellStyle name="Normal 3 84" xfId="1215"/>
    <cellStyle name="Normal 3 85" xfId="1216"/>
    <cellStyle name="Normal 3 9" xfId="1217"/>
    <cellStyle name="Normal 3_INFORME GENERAL CCG CESAR MAR-13-2009 ing sonia" xfId="1218"/>
    <cellStyle name="Normal 30" xfId="1219"/>
    <cellStyle name="Normal 30 10" xfId="1220"/>
    <cellStyle name="Normal 30 100" xfId="1221"/>
    <cellStyle name="Normal 30 11" xfId="1222"/>
    <cellStyle name="Normal 30 12" xfId="1223"/>
    <cellStyle name="Normal 30 13" xfId="1224"/>
    <cellStyle name="Normal 30 14" xfId="1225"/>
    <cellStyle name="Normal 30 15" xfId="1226"/>
    <cellStyle name="Normal 30 16" xfId="1227"/>
    <cellStyle name="Normal 30 17" xfId="1228"/>
    <cellStyle name="Normal 30 18" xfId="1229"/>
    <cellStyle name="Normal 30 19" xfId="1230"/>
    <cellStyle name="Normal 30 2" xfId="1231"/>
    <cellStyle name="Normal 30 20" xfId="1232"/>
    <cellStyle name="Normal 30 21" xfId="1233"/>
    <cellStyle name="Normal 30 22" xfId="1234"/>
    <cellStyle name="Normal 30 23" xfId="1235"/>
    <cellStyle name="Normal 30 24" xfId="1236"/>
    <cellStyle name="Normal 30 25" xfId="1237"/>
    <cellStyle name="Normal 30 26" xfId="1238"/>
    <cellStyle name="Normal 30 27" xfId="1239"/>
    <cellStyle name="Normal 30 28" xfId="1240"/>
    <cellStyle name="Normal 30 29" xfId="1241"/>
    <cellStyle name="Normal 30 3" xfId="1242"/>
    <cellStyle name="Normal 30 30" xfId="1243"/>
    <cellStyle name="Normal 30 31" xfId="1244"/>
    <cellStyle name="Normal 30 32" xfId="1245"/>
    <cellStyle name="Normal 30 33" xfId="1246"/>
    <cellStyle name="Normal 30 34" xfId="1247"/>
    <cellStyle name="Normal 30 35" xfId="1248"/>
    <cellStyle name="Normal 30 36" xfId="1249"/>
    <cellStyle name="Normal 30 37" xfId="1250"/>
    <cellStyle name="Normal 30 38" xfId="1251"/>
    <cellStyle name="Normal 30 39" xfId="1252"/>
    <cellStyle name="Normal 30 4" xfId="1253"/>
    <cellStyle name="Normal 30 40" xfId="1254"/>
    <cellStyle name="Normal 30 41" xfId="1255"/>
    <cellStyle name="Normal 30 42" xfId="1256"/>
    <cellStyle name="Normal 30 43" xfId="1257"/>
    <cellStyle name="Normal 30 44" xfId="1258"/>
    <cellStyle name="Normal 30 45" xfId="1259"/>
    <cellStyle name="Normal 30 46" xfId="1260"/>
    <cellStyle name="Normal 30 47" xfId="1261"/>
    <cellStyle name="Normal 30 48" xfId="1262"/>
    <cellStyle name="Normal 30 49" xfId="1263"/>
    <cellStyle name="Normal 30 5" xfId="1264"/>
    <cellStyle name="Normal 30 50" xfId="1265"/>
    <cellStyle name="Normal 30 51" xfId="1266"/>
    <cellStyle name="Normal 30 52" xfId="1267"/>
    <cellStyle name="Normal 30 53" xfId="1268"/>
    <cellStyle name="Normal 30 54" xfId="1269"/>
    <cellStyle name="Normal 30 55" xfId="1270"/>
    <cellStyle name="Normal 30 56" xfId="1271"/>
    <cellStyle name="Normal 30 57" xfId="1272"/>
    <cellStyle name="Normal 30 58" xfId="1273"/>
    <cellStyle name="Normal 30 59" xfId="1274"/>
    <cellStyle name="Normal 30 6" xfId="1275"/>
    <cellStyle name="Normal 30 60" xfId="1276"/>
    <cellStyle name="Normal 30 61" xfId="1277"/>
    <cellStyle name="Normal 30 62" xfId="1278"/>
    <cellStyle name="Normal 30 63" xfId="1279"/>
    <cellStyle name="Normal 30 64" xfId="1280"/>
    <cellStyle name="Normal 30 65" xfId="1281"/>
    <cellStyle name="Normal 30 66" xfId="1282"/>
    <cellStyle name="Normal 30 67" xfId="1283"/>
    <cellStyle name="Normal 30 68" xfId="1284"/>
    <cellStyle name="Normal 30 69" xfId="1285"/>
    <cellStyle name="Normal 30 7" xfId="1286"/>
    <cellStyle name="Normal 30 70" xfId="1287"/>
    <cellStyle name="Normal 30 71" xfId="1288"/>
    <cellStyle name="Normal 30 72" xfId="1289"/>
    <cellStyle name="Normal 30 73" xfId="1290"/>
    <cellStyle name="Normal 30 74" xfId="1291"/>
    <cellStyle name="Normal 30 75" xfId="1292"/>
    <cellStyle name="Normal 30 76" xfId="1293"/>
    <cellStyle name="Normal 30 77" xfId="1294"/>
    <cellStyle name="Normal 30 78" xfId="1295"/>
    <cellStyle name="Normal 30 79" xfId="1296"/>
    <cellStyle name="Normal 30 8" xfId="1297"/>
    <cellStyle name="Normal 30 80" xfId="1298"/>
    <cellStyle name="Normal 30 81" xfId="1299"/>
    <cellStyle name="Normal 30 82" xfId="1300"/>
    <cellStyle name="Normal 30 83" xfId="1301"/>
    <cellStyle name="Normal 30 84" xfId="1302"/>
    <cellStyle name="Normal 30 85" xfId="1303"/>
    <cellStyle name="Normal 30 86" xfId="1304"/>
    <cellStyle name="Normal 30 87" xfId="1305"/>
    <cellStyle name="Normal 30 88" xfId="1306"/>
    <cellStyle name="Normal 30 89" xfId="1307"/>
    <cellStyle name="Normal 30 9" xfId="1308"/>
    <cellStyle name="Normal 30 90" xfId="1309"/>
    <cellStyle name="Normal 30 91" xfId="1310"/>
    <cellStyle name="Normal 30 92" xfId="1311"/>
    <cellStyle name="Normal 30 93" xfId="1312"/>
    <cellStyle name="Normal 30 94" xfId="1313"/>
    <cellStyle name="Normal 30 95" xfId="1314"/>
    <cellStyle name="Normal 30 96" xfId="1315"/>
    <cellStyle name="Normal 30 97" xfId="1316"/>
    <cellStyle name="Normal 30 98" xfId="1317"/>
    <cellStyle name="Normal 30 99" xfId="1318"/>
    <cellStyle name="Normal 30_INFORME GENERAL NARIÑO SONIA (2)" xfId="1319"/>
    <cellStyle name="Normal 31" xfId="1320"/>
    <cellStyle name="Normal 31 10" xfId="1321"/>
    <cellStyle name="Normal 31 100" xfId="1322"/>
    <cellStyle name="Normal 31 11" xfId="1323"/>
    <cellStyle name="Normal 31 12" xfId="1324"/>
    <cellStyle name="Normal 31 13" xfId="1325"/>
    <cellStyle name="Normal 31 14" xfId="1326"/>
    <cellStyle name="Normal 31 15" xfId="1327"/>
    <cellStyle name="Normal 31 16" xfId="1328"/>
    <cellStyle name="Normal 31 17" xfId="1329"/>
    <cellStyle name="Normal 31 18" xfId="1330"/>
    <cellStyle name="Normal 31 19" xfId="1331"/>
    <cellStyle name="Normal 31 2" xfId="1332"/>
    <cellStyle name="Normal 31 20" xfId="1333"/>
    <cellStyle name="Normal 31 21" xfId="1334"/>
    <cellStyle name="Normal 31 22" xfId="1335"/>
    <cellStyle name="Normal 31 23" xfId="1336"/>
    <cellStyle name="Normal 31 24" xfId="1337"/>
    <cellStyle name="Normal 31 25" xfId="1338"/>
    <cellStyle name="Normal 31 26" xfId="1339"/>
    <cellStyle name="Normal 31 27" xfId="1340"/>
    <cellStyle name="Normal 31 28" xfId="1341"/>
    <cellStyle name="Normal 31 29" xfId="1342"/>
    <cellStyle name="Normal 31 3" xfId="1343"/>
    <cellStyle name="Normal 31 30" xfId="1344"/>
    <cellStyle name="Normal 31 31" xfId="1345"/>
    <cellStyle name="Normal 31 32" xfId="1346"/>
    <cellStyle name="Normal 31 33" xfId="1347"/>
    <cellStyle name="Normal 31 34" xfId="1348"/>
    <cellStyle name="Normal 31 35" xfId="1349"/>
    <cellStyle name="Normal 31 36" xfId="1350"/>
    <cellStyle name="Normal 31 37" xfId="1351"/>
    <cellStyle name="Normal 31 38" xfId="1352"/>
    <cellStyle name="Normal 31 39" xfId="1353"/>
    <cellStyle name="Normal 31 4" xfId="1354"/>
    <cellStyle name="Normal 31 40" xfId="1355"/>
    <cellStyle name="Normal 31 41" xfId="1356"/>
    <cellStyle name="Normal 31 42" xfId="1357"/>
    <cellStyle name="Normal 31 43" xfId="1358"/>
    <cellStyle name="Normal 31 44" xfId="1359"/>
    <cellStyle name="Normal 31 45" xfId="1360"/>
    <cellStyle name="Normal 31 46" xfId="1361"/>
    <cellStyle name="Normal 31 47" xfId="1362"/>
    <cellStyle name="Normal 31 48" xfId="1363"/>
    <cellStyle name="Normal 31 49" xfId="1364"/>
    <cellStyle name="Normal 31 5" xfId="1365"/>
    <cellStyle name="Normal 31 50" xfId="1366"/>
    <cellStyle name="Normal 31 51" xfId="1367"/>
    <cellStyle name="Normal 31 52" xfId="1368"/>
    <cellStyle name="Normal 31 53" xfId="1369"/>
    <cellStyle name="Normal 31 54" xfId="1370"/>
    <cellStyle name="Normal 31 55" xfId="1371"/>
    <cellStyle name="Normal 31 56" xfId="1372"/>
    <cellStyle name="Normal 31 57" xfId="1373"/>
    <cellStyle name="Normal 31 58" xfId="1374"/>
    <cellStyle name="Normal 31 59" xfId="1375"/>
    <cellStyle name="Normal 31 6" xfId="1376"/>
    <cellStyle name="Normal 31 60" xfId="1377"/>
    <cellStyle name="Normal 31 61" xfId="1378"/>
    <cellStyle name="Normal 31 62" xfId="1379"/>
    <cellStyle name="Normal 31 63" xfId="1380"/>
    <cellStyle name="Normal 31 64" xfId="1381"/>
    <cellStyle name="Normal 31 65" xfId="1382"/>
    <cellStyle name="Normal 31 66" xfId="1383"/>
    <cellStyle name="Normal 31 67" xfId="1384"/>
    <cellStyle name="Normal 31 68" xfId="1385"/>
    <cellStyle name="Normal 31 69" xfId="1386"/>
    <cellStyle name="Normal 31 7" xfId="1387"/>
    <cellStyle name="Normal 31 70" xfId="1388"/>
    <cellStyle name="Normal 31 71" xfId="1389"/>
    <cellStyle name="Normal 31 72" xfId="1390"/>
    <cellStyle name="Normal 31 73" xfId="1391"/>
    <cellStyle name="Normal 31 74" xfId="1392"/>
    <cellStyle name="Normal 31 75" xfId="1393"/>
    <cellStyle name="Normal 31 76" xfId="1394"/>
    <cellStyle name="Normal 31 77" xfId="1395"/>
    <cellStyle name="Normal 31 78" xfId="1396"/>
    <cellStyle name="Normal 31 79" xfId="1397"/>
    <cellStyle name="Normal 31 8" xfId="1398"/>
    <cellStyle name="Normal 31 80" xfId="1399"/>
    <cellStyle name="Normal 31 81" xfId="1400"/>
    <cellStyle name="Normal 31 82" xfId="1401"/>
    <cellStyle name="Normal 31 83" xfId="1402"/>
    <cellStyle name="Normal 31 84" xfId="1403"/>
    <cellStyle name="Normal 31 85" xfId="1404"/>
    <cellStyle name="Normal 31 86" xfId="1405"/>
    <cellStyle name="Normal 31 87" xfId="1406"/>
    <cellStyle name="Normal 31 88" xfId="1407"/>
    <cellStyle name="Normal 31 89" xfId="1408"/>
    <cellStyle name="Normal 31 9" xfId="1409"/>
    <cellStyle name="Normal 31 90" xfId="1410"/>
    <cellStyle name="Normal 31 91" xfId="1411"/>
    <cellStyle name="Normal 31 92" xfId="1412"/>
    <cellStyle name="Normal 31 93" xfId="1413"/>
    <cellStyle name="Normal 31 94" xfId="1414"/>
    <cellStyle name="Normal 31 95" xfId="1415"/>
    <cellStyle name="Normal 31 96" xfId="1416"/>
    <cellStyle name="Normal 31 97" xfId="1417"/>
    <cellStyle name="Normal 31 98" xfId="1418"/>
    <cellStyle name="Normal 31 99" xfId="1419"/>
    <cellStyle name="Normal 31_INFORME GENERAL NARIÑO SONIA (2)" xfId="1420"/>
    <cellStyle name="Normal 32" xfId="1421"/>
    <cellStyle name="Normal 32 10" xfId="1422"/>
    <cellStyle name="Normal 32 100" xfId="1423"/>
    <cellStyle name="Normal 32 11" xfId="1424"/>
    <cellStyle name="Normal 32 12" xfId="1425"/>
    <cellStyle name="Normal 32 13" xfId="1426"/>
    <cellStyle name="Normal 32 14" xfId="1427"/>
    <cellStyle name="Normal 32 15" xfId="1428"/>
    <cellStyle name="Normal 32 16" xfId="1429"/>
    <cellStyle name="Normal 32 17" xfId="1430"/>
    <cellStyle name="Normal 32 18" xfId="1431"/>
    <cellStyle name="Normal 32 19" xfId="1432"/>
    <cellStyle name="Normal 32 2" xfId="1433"/>
    <cellStyle name="Normal 32 20" xfId="1434"/>
    <cellStyle name="Normal 32 21" xfId="1435"/>
    <cellStyle name="Normal 32 22" xfId="1436"/>
    <cellStyle name="Normal 32 23" xfId="1437"/>
    <cellStyle name="Normal 32 24" xfId="1438"/>
    <cellStyle name="Normal 32 25" xfId="1439"/>
    <cellStyle name="Normal 32 26" xfId="1440"/>
    <cellStyle name="Normal 32 27" xfId="1441"/>
    <cellStyle name="Normal 32 28" xfId="1442"/>
    <cellStyle name="Normal 32 29" xfId="1443"/>
    <cellStyle name="Normal 32 3" xfId="1444"/>
    <cellStyle name="Normal 32 30" xfId="1445"/>
    <cellStyle name="Normal 32 31" xfId="1446"/>
    <cellStyle name="Normal 32 32" xfId="1447"/>
    <cellStyle name="Normal 32 33" xfId="1448"/>
    <cellStyle name="Normal 32 34" xfId="1449"/>
    <cellStyle name="Normal 32 35" xfId="1450"/>
    <cellStyle name="Normal 32 36" xfId="1451"/>
    <cellStyle name="Normal 32 37" xfId="1452"/>
    <cellStyle name="Normal 32 38" xfId="1453"/>
    <cellStyle name="Normal 32 39" xfId="1454"/>
    <cellStyle name="Normal 32 4" xfId="1455"/>
    <cellStyle name="Normal 32 40" xfId="1456"/>
    <cellStyle name="Normal 32 41" xfId="1457"/>
    <cellStyle name="Normal 32 42" xfId="1458"/>
    <cellStyle name="Normal 32 43" xfId="1459"/>
    <cellStyle name="Normal 32 44" xfId="1460"/>
    <cellStyle name="Normal 32 45" xfId="1461"/>
    <cellStyle name="Normal 32 46" xfId="1462"/>
    <cellStyle name="Normal 32 47" xfId="1463"/>
    <cellStyle name="Normal 32 48" xfId="1464"/>
    <cellStyle name="Normal 32 49" xfId="1465"/>
    <cellStyle name="Normal 32 5" xfId="1466"/>
    <cellStyle name="Normal 32 50" xfId="1467"/>
    <cellStyle name="Normal 32 51" xfId="1468"/>
    <cellStyle name="Normal 32 52" xfId="1469"/>
    <cellStyle name="Normal 32 53" xfId="1470"/>
    <cellStyle name="Normal 32 54" xfId="1471"/>
    <cellStyle name="Normal 32 55" xfId="1472"/>
    <cellStyle name="Normal 32 56" xfId="1473"/>
    <cellStyle name="Normal 32 57" xfId="1474"/>
    <cellStyle name="Normal 32 58" xfId="1475"/>
    <cellStyle name="Normal 32 59" xfId="1476"/>
    <cellStyle name="Normal 32 6" xfId="1477"/>
    <cellStyle name="Normal 32 60" xfId="1478"/>
    <cellStyle name="Normal 32 61" xfId="1479"/>
    <cellStyle name="Normal 32 62" xfId="1480"/>
    <cellStyle name="Normal 32 63" xfId="1481"/>
    <cellStyle name="Normal 32 64" xfId="1482"/>
    <cellStyle name="Normal 32 65" xfId="1483"/>
    <cellStyle name="Normal 32 66" xfId="1484"/>
    <cellStyle name="Normal 32 67" xfId="1485"/>
    <cellStyle name="Normal 32 68" xfId="1486"/>
    <cellStyle name="Normal 32 69" xfId="1487"/>
    <cellStyle name="Normal 32 7" xfId="1488"/>
    <cellStyle name="Normal 32 70" xfId="1489"/>
    <cellStyle name="Normal 32 71" xfId="1490"/>
    <cellStyle name="Normal 32 72" xfId="1491"/>
    <cellStyle name="Normal 32 73" xfId="1492"/>
    <cellStyle name="Normal 32 74" xfId="1493"/>
    <cellStyle name="Normal 32 75" xfId="1494"/>
    <cellStyle name="Normal 32 76" xfId="1495"/>
    <cellStyle name="Normal 32 77" xfId="1496"/>
    <cellStyle name="Normal 32 78" xfId="1497"/>
    <cellStyle name="Normal 32 79" xfId="1498"/>
    <cellStyle name="Normal 32 8" xfId="1499"/>
    <cellStyle name="Normal 32 80" xfId="1500"/>
    <cellStyle name="Normal 32 81" xfId="1501"/>
    <cellStyle name="Normal 32 82" xfId="1502"/>
    <cellStyle name="Normal 32 83" xfId="1503"/>
    <cellStyle name="Normal 32 84" xfId="1504"/>
    <cellStyle name="Normal 32 85" xfId="1505"/>
    <cellStyle name="Normal 32 86" xfId="1506"/>
    <cellStyle name="Normal 32 87" xfId="1507"/>
    <cellStyle name="Normal 32 88" xfId="1508"/>
    <cellStyle name="Normal 32 89" xfId="1509"/>
    <cellStyle name="Normal 32 9" xfId="1510"/>
    <cellStyle name="Normal 32 90" xfId="1511"/>
    <cellStyle name="Normal 32 91" xfId="1512"/>
    <cellStyle name="Normal 32 92" xfId="1513"/>
    <cellStyle name="Normal 32 93" xfId="1514"/>
    <cellStyle name="Normal 32 94" xfId="1515"/>
    <cellStyle name="Normal 32 95" xfId="1516"/>
    <cellStyle name="Normal 32 96" xfId="1517"/>
    <cellStyle name="Normal 32 97" xfId="1518"/>
    <cellStyle name="Normal 32 98" xfId="1519"/>
    <cellStyle name="Normal 32 99" xfId="1520"/>
    <cellStyle name="Normal 32_INFORME GENERAL NARIÑO SONIA (2)" xfId="1521"/>
    <cellStyle name="Normal 33" xfId="1522"/>
    <cellStyle name="Normal 33 10" xfId="1523"/>
    <cellStyle name="Normal 33 100" xfId="1524"/>
    <cellStyle name="Normal 33 11" xfId="1525"/>
    <cellStyle name="Normal 33 12" xfId="1526"/>
    <cellStyle name="Normal 33 13" xfId="1527"/>
    <cellStyle name="Normal 33 14" xfId="1528"/>
    <cellStyle name="Normal 33 15" xfId="1529"/>
    <cellStyle name="Normal 33 16" xfId="1530"/>
    <cellStyle name="Normal 33 17" xfId="1531"/>
    <cellStyle name="Normal 33 18" xfId="1532"/>
    <cellStyle name="Normal 33 19" xfId="1533"/>
    <cellStyle name="Normal 33 2" xfId="1534"/>
    <cellStyle name="Normal 33 20" xfId="1535"/>
    <cellStyle name="Normal 33 21" xfId="1536"/>
    <cellStyle name="Normal 33 22" xfId="1537"/>
    <cellStyle name="Normal 33 23" xfId="1538"/>
    <cellStyle name="Normal 33 24" xfId="1539"/>
    <cellStyle name="Normal 33 25" xfId="1540"/>
    <cellStyle name="Normal 33 26" xfId="1541"/>
    <cellStyle name="Normal 33 27" xfId="1542"/>
    <cellStyle name="Normal 33 28" xfId="1543"/>
    <cellStyle name="Normal 33 29" xfId="1544"/>
    <cellStyle name="Normal 33 3" xfId="1545"/>
    <cellStyle name="Normal 33 30" xfId="1546"/>
    <cellStyle name="Normal 33 31" xfId="1547"/>
    <cellStyle name="Normal 33 32" xfId="1548"/>
    <cellStyle name="Normal 33 33" xfId="1549"/>
    <cellStyle name="Normal 33 34" xfId="1550"/>
    <cellStyle name="Normal 33 35" xfId="1551"/>
    <cellStyle name="Normal 33 36" xfId="1552"/>
    <cellStyle name="Normal 33 37" xfId="1553"/>
    <cellStyle name="Normal 33 38" xfId="1554"/>
    <cellStyle name="Normal 33 39" xfId="1555"/>
    <cellStyle name="Normal 33 4" xfId="1556"/>
    <cellStyle name="Normal 33 40" xfId="1557"/>
    <cellStyle name="Normal 33 41" xfId="1558"/>
    <cellStyle name="Normal 33 42" xfId="1559"/>
    <cellStyle name="Normal 33 43" xfId="1560"/>
    <cellStyle name="Normal 33 44" xfId="1561"/>
    <cellStyle name="Normal 33 45" xfId="1562"/>
    <cellStyle name="Normal 33 46" xfId="1563"/>
    <cellStyle name="Normal 33 47" xfId="1564"/>
    <cellStyle name="Normal 33 48" xfId="1565"/>
    <cellStyle name="Normal 33 49" xfId="1566"/>
    <cellStyle name="Normal 33 5" xfId="1567"/>
    <cellStyle name="Normal 33 50" xfId="1568"/>
    <cellStyle name="Normal 33 51" xfId="1569"/>
    <cellStyle name="Normal 33 52" xfId="1570"/>
    <cellStyle name="Normal 33 53" xfId="1571"/>
    <cellStyle name="Normal 33 54" xfId="1572"/>
    <cellStyle name="Normal 33 55" xfId="1573"/>
    <cellStyle name="Normal 33 56" xfId="1574"/>
    <cellStyle name="Normal 33 57" xfId="1575"/>
    <cellStyle name="Normal 33 58" xfId="1576"/>
    <cellStyle name="Normal 33 59" xfId="1577"/>
    <cellStyle name="Normal 33 6" xfId="1578"/>
    <cellStyle name="Normal 33 60" xfId="1579"/>
    <cellStyle name="Normal 33 61" xfId="1580"/>
    <cellStyle name="Normal 33 62" xfId="1581"/>
    <cellStyle name="Normal 33 63" xfId="1582"/>
    <cellStyle name="Normal 33 64" xfId="1583"/>
    <cellStyle name="Normal 33 65" xfId="1584"/>
    <cellStyle name="Normal 33 66" xfId="1585"/>
    <cellStyle name="Normal 33 67" xfId="1586"/>
    <cellStyle name="Normal 33 68" xfId="1587"/>
    <cellStyle name="Normal 33 69" xfId="1588"/>
    <cellStyle name="Normal 33 7" xfId="1589"/>
    <cellStyle name="Normal 33 70" xfId="1590"/>
    <cellStyle name="Normal 33 71" xfId="1591"/>
    <cellStyle name="Normal 33 72" xfId="1592"/>
    <cellStyle name="Normal 33 73" xfId="1593"/>
    <cellStyle name="Normal 33 74" xfId="1594"/>
    <cellStyle name="Normal 33 75" xfId="1595"/>
    <cellStyle name="Normal 33 76" xfId="1596"/>
    <cellStyle name="Normal 33 77" xfId="1597"/>
    <cellStyle name="Normal 33 78" xfId="1598"/>
    <cellStyle name="Normal 33 79" xfId="1599"/>
    <cellStyle name="Normal 33 8" xfId="1600"/>
    <cellStyle name="Normal 33 80" xfId="1601"/>
    <cellStyle name="Normal 33 81" xfId="1602"/>
    <cellStyle name="Normal 33 82" xfId="1603"/>
    <cellStyle name="Normal 33 83" xfId="1604"/>
    <cellStyle name="Normal 33 84" xfId="1605"/>
    <cellStyle name="Normal 33 85" xfId="1606"/>
    <cellStyle name="Normal 33 86" xfId="1607"/>
    <cellStyle name="Normal 33 87" xfId="1608"/>
    <cellStyle name="Normal 33 88" xfId="1609"/>
    <cellStyle name="Normal 33 89" xfId="1610"/>
    <cellStyle name="Normal 33 9" xfId="1611"/>
    <cellStyle name="Normal 33 90" xfId="1612"/>
    <cellStyle name="Normal 33 91" xfId="1613"/>
    <cellStyle name="Normal 33 92" xfId="1614"/>
    <cellStyle name="Normal 33 93" xfId="1615"/>
    <cellStyle name="Normal 33 94" xfId="1616"/>
    <cellStyle name="Normal 33 95" xfId="1617"/>
    <cellStyle name="Normal 33 96" xfId="1618"/>
    <cellStyle name="Normal 33 97" xfId="1619"/>
    <cellStyle name="Normal 33 98" xfId="1620"/>
    <cellStyle name="Normal 33 99" xfId="1621"/>
    <cellStyle name="Normal 33_INFORME GENERAL NARIÑO SONIA (2)" xfId="1622"/>
    <cellStyle name="Normal 34" xfId="1623"/>
    <cellStyle name="Normal 34 10" xfId="1624"/>
    <cellStyle name="Normal 34 100" xfId="1625"/>
    <cellStyle name="Normal 34 11" xfId="1626"/>
    <cellStyle name="Normal 34 12" xfId="1627"/>
    <cellStyle name="Normal 34 13" xfId="1628"/>
    <cellStyle name="Normal 34 14" xfId="1629"/>
    <cellStyle name="Normal 34 15" xfId="1630"/>
    <cellStyle name="Normal 34 16" xfId="1631"/>
    <cellStyle name="Normal 34 17" xfId="1632"/>
    <cellStyle name="Normal 34 18" xfId="1633"/>
    <cellStyle name="Normal 34 19" xfId="1634"/>
    <cellStyle name="Normal 34 2" xfId="1635"/>
    <cellStyle name="Normal 34 20" xfId="1636"/>
    <cellStyle name="Normal 34 21" xfId="1637"/>
    <cellStyle name="Normal 34 22" xfId="1638"/>
    <cellStyle name="Normal 34 23" xfId="1639"/>
    <cellStyle name="Normal 34 24" xfId="1640"/>
    <cellStyle name="Normal 34 25" xfId="1641"/>
    <cellStyle name="Normal 34 26" xfId="1642"/>
    <cellStyle name="Normal 34 27" xfId="1643"/>
    <cellStyle name="Normal 34 28" xfId="1644"/>
    <cellStyle name="Normal 34 29" xfId="1645"/>
    <cellStyle name="Normal 34 3" xfId="1646"/>
    <cellStyle name="Normal 34 30" xfId="1647"/>
    <cellStyle name="Normal 34 31" xfId="1648"/>
    <cellStyle name="Normal 34 32" xfId="1649"/>
    <cellStyle name="Normal 34 33" xfId="1650"/>
    <cellStyle name="Normal 34 34" xfId="1651"/>
    <cellStyle name="Normal 34 35" xfId="1652"/>
    <cellStyle name="Normal 34 36" xfId="1653"/>
    <cellStyle name="Normal 34 37" xfId="1654"/>
    <cellStyle name="Normal 34 38" xfId="1655"/>
    <cellStyle name="Normal 34 39" xfId="1656"/>
    <cellStyle name="Normal 34 4" xfId="1657"/>
    <cellStyle name="Normal 34 40" xfId="1658"/>
    <cellStyle name="Normal 34 41" xfId="1659"/>
    <cellStyle name="Normal 34 42" xfId="1660"/>
    <cellStyle name="Normal 34 43" xfId="1661"/>
    <cellStyle name="Normal 34 44" xfId="1662"/>
    <cellStyle name="Normal 34 45" xfId="1663"/>
    <cellStyle name="Normal 34 46" xfId="1664"/>
    <cellStyle name="Normal 34 47" xfId="1665"/>
    <cellStyle name="Normal 34 48" xfId="1666"/>
    <cellStyle name="Normal 34 49" xfId="1667"/>
    <cellStyle name="Normal 34 5" xfId="1668"/>
    <cellStyle name="Normal 34 50" xfId="1669"/>
    <cellStyle name="Normal 34 51" xfId="1670"/>
    <cellStyle name="Normal 34 52" xfId="1671"/>
    <cellStyle name="Normal 34 53" xfId="1672"/>
    <cellStyle name="Normal 34 54" xfId="1673"/>
    <cellStyle name="Normal 34 55" xfId="1674"/>
    <cellStyle name="Normal 34 56" xfId="1675"/>
    <cellStyle name="Normal 34 57" xfId="1676"/>
    <cellStyle name="Normal 34 58" xfId="1677"/>
    <cellStyle name="Normal 34 59" xfId="1678"/>
    <cellStyle name="Normal 34 6" xfId="1679"/>
    <cellStyle name="Normal 34 60" xfId="1680"/>
    <cellStyle name="Normal 34 61" xfId="1681"/>
    <cellStyle name="Normal 34 62" xfId="1682"/>
    <cellStyle name="Normal 34 63" xfId="1683"/>
    <cellStyle name="Normal 34 64" xfId="1684"/>
    <cellStyle name="Normal 34 65" xfId="1685"/>
    <cellStyle name="Normal 34 66" xfId="1686"/>
    <cellStyle name="Normal 34 67" xfId="1687"/>
    <cellStyle name="Normal 34 68" xfId="1688"/>
    <cellStyle name="Normal 34 69" xfId="1689"/>
    <cellStyle name="Normal 34 7" xfId="1690"/>
    <cellStyle name="Normal 34 70" xfId="1691"/>
    <cellStyle name="Normal 34 71" xfId="1692"/>
    <cellStyle name="Normal 34 72" xfId="1693"/>
    <cellStyle name="Normal 34 73" xfId="1694"/>
    <cellStyle name="Normal 34 74" xfId="1695"/>
    <cellStyle name="Normal 34 75" xfId="1696"/>
    <cellStyle name="Normal 34 76" xfId="1697"/>
    <cellStyle name="Normal 34 77" xfId="1698"/>
    <cellStyle name="Normal 34 78" xfId="1699"/>
    <cellStyle name="Normal 34 79" xfId="1700"/>
    <cellStyle name="Normal 34 8" xfId="1701"/>
    <cellStyle name="Normal 34 80" xfId="1702"/>
    <cellStyle name="Normal 34 81" xfId="1703"/>
    <cellStyle name="Normal 34 82" xfId="1704"/>
    <cellStyle name="Normal 34 83" xfId="1705"/>
    <cellStyle name="Normal 34 84" xfId="1706"/>
    <cellStyle name="Normal 34 85" xfId="1707"/>
    <cellStyle name="Normal 34 86" xfId="1708"/>
    <cellStyle name="Normal 34 87" xfId="1709"/>
    <cellStyle name="Normal 34 88" xfId="1710"/>
    <cellStyle name="Normal 34 89" xfId="1711"/>
    <cellStyle name="Normal 34 9" xfId="1712"/>
    <cellStyle name="Normal 34 90" xfId="1713"/>
    <cellStyle name="Normal 34 91" xfId="1714"/>
    <cellStyle name="Normal 34 92" xfId="1715"/>
    <cellStyle name="Normal 34 93" xfId="1716"/>
    <cellStyle name="Normal 34 94" xfId="1717"/>
    <cellStyle name="Normal 34 95" xfId="1718"/>
    <cellStyle name="Normal 34 96" xfId="1719"/>
    <cellStyle name="Normal 34 97" xfId="1720"/>
    <cellStyle name="Normal 34 98" xfId="1721"/>
    <cellStyle name="Normal 34 99" xfId="1722"/>
    <cellStyle name="Normal 34_INFORME GENERAL NARIÑO SONIA (2)" xfId="1723"/>
    <cellStyle name="Normal 35" xfId="1724"/>
    <cellStyle name="Normal 35 10" xfId="1725"/>
    <cellStyle name="Normal 35 100" xfId="1726"/>
    <cellStyle name="Normal 35 11" xfId="1727"/>
    <cellStyle name="Normal 35 12" xfId="1728"/>
    <cellStyle name="Normal 35 13" xfId="1729"/>
    <cellStyle name="Normal 35 14" xfId="1730"/>
    <cellStyle name="Normal 35 15" xfId="1731"/>
    <cellStyle name="Normal 35 16" xfId="1732"/>
    <cellStyle name="Normal 35 17" xfId="1733"/>
    <cellStyle name="Normal 35 18" xfId="1734"/>
    <cellStyle name="Normal 35 19" xfId="1735"/>
    <cellStyle name="Normal 35 2" xfId="1736"/>
    <cellStyle name="Normal 35 20" xfId="1737"/>
    <cellStyle name="Normal 35 21" xfId="1738"/>
    <cellStyle name="Normal 35 22" xfId="1739"/>
    <cellStyle name="Normal 35 23" xfId="1740"/>
    <cellStyle name="Normal 35 24" xfId="1741"/>
    <cellStyle name="Normal 35 25" xfId="1742"/>
    <cellStyle name="Normal 35 26" xfId="1743"/>
    <cellStyle name="Normal 35 27" xfId="1744"/>
    <cellStyle name="Normal 35 28" xfId="1745"/>
    <cellStyle name="Normal 35 29" xfId="1746"/>
    <cellStyle name="Normal 35 3" xfId="1747"/>
    <cellStyle name="Normal 35 30" xfId="1748"/>
    <cellStyle name="Normal 35 31" xfId="1749"/>
    <cellStyle name="Normal 35 32" xfId="1750"/>
    <cellStyle name="Normal 35 33" xfId="1751"/>
    <cellStyle name="Normal 35 34" xfId="1752"/>
    <cellStyle name="Normal 35 35" xfId="1753"/>
    <cellStyle name="Normal 35 36" xfId="1754"/>
    <cellStyle name="Normal 35 37" xfId="1755"/>
    <cellStyle name="Normal 35 38" xfId="1756"/>
    <cellStyle name="Normal 35 39" xfId="1757"/>
    <cellStyle name="Normal 35 4" xfId="1758"/>
    <cellStyle name="Normal 35 40" xfId="1759"/>
    <cellStyle name="Normal 35 41" xfId="1760"/>
    <cellStyle name="Normal 35 42" xfId="1761"/>
    <cellStyle name="Normal 35 43" xfId="1762"/>
    <cellStyle name="Normal 35 44" xfId="1763"/>
    <cellStyle name="Normal 35 45" xfId="1764"/>
    <cellStyle name="Normal 35 46" xfId="1765"/>
    <cellStyle name="Normal 35 47" xfId="1766"/>
    <cellStyle name="Normal 35 48" xfId="1767"/>
    <cellStyle name="Normal 35 49" xfId="1768"/>
    <cellStyle name="Normal 35 5" xfId="1769"/>
    <cellStyle name="Normal 35 50" xfId="1770"/>
    <cellStyle name="Normal 35 51" xfId="1771"/>
    <cellStyle name="Normal 35 52" xfId="1772"/>
    <cellStyle name="Normal 35 53" xfId="1773"/>
    <cellStyle name="Normal 35 54" xfId="1774"/>
    <cellStyle name="Normal 35 55" xfId="1775"/>
    <cellStyle name="Normal 35 56" xfId="1776"/>
    <cellStyle name="Normal 35 57" xfId="1777"/>
    <cellStyle name="Normal 35 58" xfId="1778"/>
    <cellStyle name="Normal 35 59" xfId="1779"/>
    <cellStyle name="Normal 35 6" xfId="1780"/>
    <cellStyle name="Normal 35 60" xfId="1781"/>
    <cellStyle name="Normal 35 61" xfId="1782"/>
    <cellStyle name="Normal 35 62" xfId="1783"/>
    <cellStyle name="Normal 35 63" xfId="1784"/>
    <cellStyle name="Normal 35 64" xfId="1785"/>
    <cellStyle name="Normal 35 65" xfId="1786"/>
    <cellStyle name="Normal 35 66" xfId="1787"/>
    <cellStyle name="Normal 35 67" xfId="1788"/>
    <cellStyle name="Normal 35 68" xfId="1789"/>
    <cellStyle name="Normal 35 69" xfId="1790"/>
    <cellStyle name="Normal 35 7" xfId="1791"/>
    <cellStyle name="Normal 35 70" xfId="1792"/>
    <cellStyle name="Normal 35 71" xfId="1793"/>
    <cellStyle name="Normal 35 72" xfId="1794"/>
    <cellStyle name="Normal 35 73" xfId="1795"/>
    <cellStyle name="Normal 35 74" xfId="1796"/>
    <cellStyle name="Normal 35 75" xfId="1797"/>
    <cellStyle name="Normal 35 76" xfId="1798"/>
    <cellStyle name="Normal 35 77" xfId="1799"/>
    <cellStyle name="Normal 35 78" xfId="1800"/>
    <cellStyle name="Normal 35 79" xfId="1801"/>
    <cellStyle name="Normal 35 8" xfId="1802"/>
    <cellStyle name="Normal 35 80" xfId="1803"/>
    <cellStyle name="Normal 35 81" xfId="1804"/>
    <cellStyle name="Normal 35 82" xfId="1805"/>
    <cellStyle name="Normal 35 83" xfId="1806"/>
    <cellStyle name="Normal 35 84" xfId="1807"/>
    <cellStyle name="Normal 35 85" xfId="1808"/>
    <cellStyle name="Normal 35 86" xfId="1809"/>
    <cellStyle name="Normal 35 87" xfId="1810"/>
    <cellStyle name="Normal 35 88" xfId="1811"/>
    <cellStyle name="Normal 35 89" xfId="1812"/>
    <cellStyle name="Normal 35 9" xfId="1813"/>
    <cellStyle name="Normal 35 90" xfId="1814"/>
    <cellStyle name="Normal 35 91" xfId="1815"/>
    <cellStyle name="Normal 35 92" xfId="1816"/>
    <cellStyle name="Normal 35 93" xfId="1817"/>
    <cellStyle name="Normal 35 94" xfId="1818"/>
    <cellStyle name="Normal 35 95" xfId="1819"/>
    <cellStyle name="Normal 35 96" xfId="1820"/>
    <cellStyle name="Normal 35 97" xfId="1821"/>
    <cellStyle name="Normal 35 98" xfId="1822"/>
    <cellStyle name="Normal 35 99" xfId="1823"/>
    <cellStyle name="Normal 35_INFORME GENERAL NARIÑO SONIA (2)" xfId="1824"/>
    <cellStyle name="Normal 36" xfId="1825"/>
    <cellStyle name="Normal 36 10" xfId="1826"/>
    <cellStyle name="Normal 36 100" xfId="1827"/>
    <cellStyle name="Normal 36 11" xfId="1828"/>
    <cellStyle name="Normal 36 12" xfId="1829"/>
    <cellStyle name="Normal 36 13" xfId="1830"/>
    <cellStyle name="Normal 36 14" xfId="1831"/>
    <cellStyle name="Normal 36 15" xfId="1832"/>
    <cellStyle name="Normal 36 16" xfId="1833"/>
    <cellStyle name="Normal 36 17" xfId="1834"/>
    <cellStyle name="Normal 36 18" xfId="1835"/>
    <cellStyle name="Normal 36 19" xfId="1836"/>
    <cellStyle name="Normal 36 2" xfId="1837"/>
    <cellStyle name="Normal 36 20" xfId="1838"/>
    <cellStyle name="Normal 36 21" xfId="1839"/>
    <cellStyle name="Normal 36 22" xfId="1840"/>
    <cellStyle name="Normal 36 23" xfId="1841"/>
    <cellStyle name="Normal 36 24" xfId="1842"/>
    <cellStyle name="Normal 36 25" xfId="1843"/>
    <cellStyle name="Normal 36 26" xfId="1844"/>
    <cellStyle name="Normal 36 27" xfId="1845"/>
    <cellStyle name="Normal 36 28" xfId="1846"/>
    <cellStyle name="Normal 36 29" xfId="1847"/>
    <cellStyle name="Normal 36 3" xfId="1848"/>
    <cellStyle name="Normal 36 30" xfId="1849"/>
    <cellStyle name="Normal 36 31" xfId="1850"/>
    <cellStyle name="Normal 36 32" xfId="1851"/>
    <cellStyle name="Normal 36 33" xfId="1852"/>
    <cellStyle name="Normal 36 34" xfId="1853"/>
    <cellStyle name="Normal 36 35" xfId="1854"/>
    <cellStyle name="Normal 36 36" xfId="1855"/>
    <cellStyle name="Normal 36 37" xfId="1856"/>
    <cellStyle name="Normal 36 38" xfId="1857"/>
    <cellStyle name="Normal 36 39" xfId="1858"/>
    <cellStyle name="Normal 36 4" xfId="1859"/>
    <cellStyle name="Normal 36 40" xfId="1860"/>
    <cellStyle name="Normal 36 41" xfId="1861"/>
    <cellStyle name="Normal 36 42" xfId="1862"/>
    <cellStyle name="Normal 36 43" xfId="1863"/>
    <cellStyle name="Normal 36 44" xfId="1864"/>
    <cellStyle name="Normal 36 45" xfId="1865"/>
    <cellStyle name="Normal 36 46" xfId="1866"/>
    <cellStyle name="Normal 36 47" xfId="1867"/>
    <cellStyle name="Normal 36 48" xfId="1868"/>
    <cellStyle name="Normal 36 49" xfId="1869"/>
    <cellStyle name="Normal 36 5" xfId="1870"/>
    <cellStyle name="Normal 36 50" xfId="1871"/>
    <cellStyle name="Normal 36 51" xfId="1872"/>
    <cellStyle name="Normal 36 52" xfId="1873"/>
    <cellStyle name="Normal 36 53" xfId="1874"/>
    <cellStyle name="Normal 36 54" xfId="1875"/>
    <cellStyle name="Normal 36 55" xfId="1876"/>
    <cellStyle name="Normal 36 56" xfId="1877"/>
    <cellStyle name="Normal 36 57" xfId="1878"/>
    <cellStyle name="Normal 36 58" xfId="1879"/>
    <cellStyle name="Normal 36 59" xfId="1880"/>
    <cellStyle name="Normal 36 6" xfId="1881"/>
    <cellStyle name="Normal 36 60" xfId="1882"/>
    <cellStyle name="Normal 36 61" xfId="1883"/>
    <cellStyle name="Normal 36 62" xfId="1884"/>
    <cellStyle name="Normal 36 63" xfId="1885"/>
    <cellStyle name="Normal 36 64" xfId="1886"/>
    <cellStyle name="Normal 36 65" xfId="1887"/>
    <cellStyle name="Normal 36 66" xfId="1888"/>
    <cellStyle name="Normal 36 67" xfId="1889"/>
    <cellStyle name="Normal 36 68" xfId="1890"/>
    <cellStyle name="Normal 36 69" xfId="1891"/>
    <cellStyle name="Normal 36 7" xfId="1892"/>
    <cellStyle name="Normal 36 70" xfId="1893"/>
    <cellStyle name="Normal 36 71" xfId="1894"/>
    <cellStyle name="Normal 36 72" xfId="1895"/>
    <cellStyle name="Normal 36 73" xfId="1896"/>
    <cellStyle name="Normal 36 74" xfId="1897"/>
    <cellStyle name="Normal 36 75" xfId="1898"/>
    <cellStyle name="Normal 36 76" xfId="1899"/>
    <cellStyle name="Normal 36 77" xfId="1900"/>
    <cellStyle name="Normal 36 78" xfId="1901"/>
    <cellStyle name="Normal 36 79" xfId="1902"/>
    <cellStyle name="Normal 36 8" xfId="1903"/>
    <cellStyle name="Normal 36 80" xfId="1904"/>
    <cellStyle name="Normal 36 81" xfId="1905"/>
    <cellStyle name="Normal 36 82" xfId="1906"/>
    <cellStyle name="Normal 36 83" xfId="1907"/>
    <cellStyle name="Normal 36 84" xfId="1908"/>
    <cellStyle name="Normal 36 85" xfId="1909"/>
    <cellStyle name="Normal 36 86" xfId="1910"/>
    <cellStyle name="Normal 36 87" xfId="1911"/>
    <cellStyle name="Normal 36 88" xfId="1912"/>
    <cellStyle name="Normal 36 89" xfId="1913"/>
    <cellStyle name="Normal 36 9" xfId="1914"/>
    <cellStyle name="Normal 36 90" xfId="1915"/>
    <cellStyle name="Normal 36 91" xfId="1916"/>
    <cellStyle name="Normal 36 92" xfId="1917"/>
    <cellStyle name="Normal 36 93" xfId="1918"/>
    <cellStyle name="Normal 36 94" xfId="1919"/>
    <cellStyle name="Normal 36 95" xfId="1920"/>
    <cellStyle name="Normal 36 96" xfId="1921"/>
    <cellStyle name="Normal 36 97" xfId="1922"/>
    <cellStyle name="Normal 36 98" xfId="1923"/>
    <cellStyle name="Normal 36 99" xfId="1924"/>
    <cellStyle name="Normal 36_INFORME GENERAL NARIÑO SONIA (2)" xfId="1925"/>
    <cellStyle name="Normal 37" xfId="1926"/>
    <cellStyle name="Normal 37 10" xfId="1927"/>
    <cellStyle name="Normal 37 100" xfId="1928"/>
    <cellStyle name="Normal 37 11" xfId="1929"/>
    <cellStyle name="Normal 37 12" xfId="1930"/>
    <cellStyle name="Normal 37 13" xfId="1931"/>
    <cellStyle name="Normal 37 14" xfId="1932"/>
    <cellStyle name="Normal 37 15" xfId="1933"/>
    <cellStyle name="Normal 37 16" xfId="1934"/>
    <cellStyle name="Normal 37 17" xfId="1935"/>
    <cellStyle name="Normal 37 18" xfId="1936"/>
    <cellStyle name="Normal 37 19" xfId="1937"/>
    <cellStyle name="Normal 37 2" xfId="1938"/>
    <cellStyle name="Normal 37 20" xfId="1939"/>
    <cellStyle name="Normal 37 21" xfId="1940"/>
    <cellStyle name="Normal 37 22" xfId="1941"/>
    <cellStyle name="Normal 37 23" xfId="1942"/>
    <cellStyle name="Normal 37 24" xfId="1943"/>
    <cellStyle name="Normal 37 25" xfId="1944"/>
    <cellStyle name="Normal 37 26" xfId="1945"/>
    <cellStyle name="Normal 37 27" xfId="1946"/>
    <cellStyle name="Normal 37 28" xfId="1947"/>
    <cellStyle name="Normal 37 29" xfId="1948"/>
    <cellStyle name="Normal 37 3" xfId="1949"/>
    <cellStyle name="Normal 37 30" xfId="1950"/>
    <cellStyle name="Normal 37 31" xfId="1951"/>
    <cellStyle name="Normal 37 32" xfId="1952"/>
    <cellStyle name="Normal 37 33" xfId="1953"/>
    <cellStyle name="Normal 37 34" xfId="1954"/>
    <cellStyle name="Normal 37 35" xfId="1955"/>
    <cellStyle name="Normal 37 36" xfId="1956"/>
    <cellStyle name="Normal 37 37" xfId="1957"/>
    <cellStyle name="Normal 37 38" xfId="1958"/>
    <cellStyle name="Normal 37 39" xfId="1959"/>
    <cellStyle name="Normal 37 4" xfId="1960"/>
    <cellStyle name="Normal 37 40" xfId="1961"/>
    <cellStyle name="Normal 37 41" xfId="1962"/>
    <cellStyle name="Normal 37 42" xfId="1963"/>
    <cellStyle name="Normal 37 43" xfId="1964"/>
    <cellStyle name="Normal 37 44" xfId="1965"/>
    <cellStyle name="Normal 37 45" xfId="1966"/>
    <cellStyle name="Normal 37 46" xfId="1967"/>
    <cellStyle name="Normal 37 47" xfId="1968"/>
    <cellStyle name="Normal 37 48" xfId="1969"/>
    <cellStyle name="Normal 37 49" xfId="1970"/>
    <cellStyle name="Normal 37 5" xfId="1971"/>
    <cellStyle name="Normal 37 50" xfId="1972"/>
    <cellStyle name="Normal 37 51" xfId="1973"/>
    <cellStyle name="Normal 37 52" xfId="1974"/>
    <cellStyle name="Normal 37 53" xfId="1975"/>
    <cellStyle name="Normal 37 54" xfId="1976"/>
    <cellStyle name="Normal 37 55" xfId="1977"/>
    <cellStyle name="Normal 37 56" xfId="1978"/>
    <cellStyle name="Normal 37 57" xfId="1979"/>
    <cellStyle name="Normal 37 58" xfId="1980"/>
    <cellStyle name="Normal 37 59" xfId="1981"/>
    <cellStyle name="Normal 37 6" xfId="1982"/>
    <cellStyle name="Normal 37 60" xfId="1983"/>
    <cellStyle name="Normal 37 61" xfId="1984"/>
    <cellStyle name="Normal 37 62" xfId="1985"/>
    <cellStyle name="Normal 37 63" xfId="1986"/>
    <cellStyle name="Normal 37 64" xfId="1987"/>
    <cellStyle name="Normal 37 65" xfId="1988"/>
    <cellStyle name="Normal 37 66" xfId="1989"/>
    <cellStyle name="Normal 37 67" xfId="1990"/>
    <cellStyle name="Normal 37 68" xfId="1991"/>
    <cellStyle name="Normal 37 69" xfId="1992"/>
    <cellStyle name="Normal 37 7" xfId="1993"/>
    <cellStyle name="Normal 37 70" xfId="1994"/>
    <cellStyle name="Normal 37 71" xfId="1995"/>
    <cellStyle name="Normal 37 72" xfId="1996"/>
    <cellStyle name="Normal 37 73" xfId="1997"/>
    <cellStyle name="Normal 37 74" xfId="1998"/>
    <cellStyle name="Normal 37 75" xfId="1999"/>
    <cellStyle name="Normal 37 76" xfId="2000"/>
    <cellStyle name="Normal 37 77" xfId="2001"/>
    <cellStyle name="Normal 37 78" xfId="2002"/>
    <cellStyle name="Normal 37 79" xfId="2003"/>
    <cellStyle name="Normal 37 8" xfId="2004"/>
    <cellStyle name="Normal 37 80" xfId="2005"/>
    <cellStyle name="Normal 37 81" xfId="2006"/>
    <cellStyle name="Normal 37 82" xfId="2007"/>
    <cellStyle name="Normal 37 83" xfId="2008"/>
    <cellStyle name="Normal 37 84" xfId="2009"/>
    <cellStyle name="Normal 37 85" xfId="2010"/>
    <cellStyle name="Normal 37 86" xfId="2011"/>
    <cellStyle name="Normal 37 87" xfId="2012"/>
    <cellStyle name="Normal 37 88" xfId="2013"/>
    <cellStyle name="Normal 37 89" xfId="2014"/>
    <cellStyle name="Normal 37 9" xfId="2015"/>
    <cellStyle name="Normal 37 90" xfId="2016"/>
    <cellStyle name="Normal 37 91" xfId="2017"/>
    <cellStyle name="Normal 37 92" xfId="2018"/>
    <cellStyle name="Normal 37 93" xfId="2019"/>
    <cellStyle name="Normal 37 94" xfId="2020"/>
    <cellStyle name="Normal 37 95" xfId="2021"/>
    <cellStyle name="Normal 37 96" xfId="2022"/>
    <cellStyle name="Normal 37 97" xfId="2023"/>
    <cellStyle name="Normal 37 98" xfId="2024"/>
    <cellStyle name="Normal 37 99" xfId="2025"/>
    <cellStyle name="Normal 37_INFORME GENERAL NARIÑO SONIA (2)" xfId="2026"/>
    <cellStyle name="Normal 38" xfId="2027"/>
    <cellStyle name="Normal 39" xfId="2028"/>
    <cellStyle name="Normal 4" xfId="2029"/>
    <cellStyle name="Normal 4 10" xfId="2030"/>
    <cellStyle name="Normal 4 11" xfId="2031"/>
    <cellStyle name="Normal 4 12" xfId="2032"/>
    <cellStyle name="Normal 4 13" xfId="2033"/>
    <cellStyle name="Normal 4 14" xfId="2034"/>
    <cellStyle name="Normal 4 15" xfId="2035"/>
    <cellStyle name="Normal 4 16" xfId="2036"/>
    <cellStyle name="Normal 4 17" xfId="2037"/>
    <cellStyle name="Normal 4 18" xfId="2038"/>
    <cellStyle name="Normal 4 19" xfId="2039"/>
    <cellStyle name="Normal 4 2" xfId="2040"/>
    <cellStyle name="Normal 4 2 10" xfId="2041"/>
    <cellStyle name="Normal 4 2 2" xfId="2042"/>
    <cellStyle name="Normal 4 2 3" xfId="2043"/>
    <cellStyle name="Normal 4 2 4" xfId="2044"/>
    <cellStyle name="Normal 4 2 5" xfId="2045"/>
    <cellStyle name="Normal 4 2 6" xfId="2046"/>
    <cellStyle name="Normal 4 2 7" xfId="2047"/>
    <cellStyle name="Normal 4 2 8" xfId="2048"/>
    <cellStyle name="Normal 4 2 9" xfId="2049"/>
    <cellStyle name="Normal 4 20" xfId="2050"/>
    <cellStyle name="Normal 4 21" xfId="2051"/>
    <cellStyle name="Normal 4 22" xfId="2052"/>
    <cellStyle name="Normal 4 23" xfId="2053"/>
    <cellStyle name="Normal 4 24" xfId="2054"/>
    <cellStyle name="Normal 4 25" xfId="2055"/>
    <cellStyle name="Normal 4 26" xfId="2056"/>
    <cellStyle name="Normal 4 27" xfId="2057"/>
    <cellStyle name="Normal 4 28" xfId="2058"/>
    <cellStyle name="Normal 4 29" xfId="2059"/>
    <cellStyle name="Normal 4 3" xfId="2060"/>
    <cellStyle name="Normal 4 30" xfId="2061"/>
    <cellStyle name="Normal 4 31" xfId="2062"/>
    <cellStyle name="Normal 4 32" xfId="2063"/>
    <cellStyle name="Normal 4 33" xfId="2064"/>
    <cellStyle name="Normal 4 34" xfId="2065"/>
    <cellStyle name="Normal 4 35" xfId="2066"/>
    <cellStyle name="Normal 4 36" xfId="2067"/>
    <cellStyle name="Normal 4 37" xfId="2068"/>
    <cellStyle name="Normal 4 38" xfId="2069"/>
    <cellStyle name="Normal 4 39" xfId="2070"/>
    <cellStyle name="Normal 4 4" xfId="2071"/>
    <cellStyle name="Normal 4 40" xfId="2072"/>
    <cellStyle name="Normal 4 41" xfId="2073"/>
    <cellStyle name="Normal 4 42" xfId="2074"/>
    <cellStyle name="Normal 4 43" xfId="2075"/>
    <cellStyle name="Normal 4 44" xfId="2076"/>
    <cellStyle name="Normal 4 45" xfId="2077"/>
    <cellStyle name="Normal 4 5" xfId="2078"/>
    <cellStyle name="Normal 4 6" xfId="2079"/>
    <cellStyle name="Normal 4 7" xfId="2080"/>
    <cellStyle name="Normal 4 8" xfId="2081"/>
    <cellStyle name="Normal 4 9" xfId="2082"/>
    <cellStyle name="Normal 4_CUADRO SEGUIMIENTO PIR 2009 (3)" xfId="2083"/>
    <cellStyle name="Normal 40" xfId="2084"/>
    <cellStyle name="Normal 41" xfId="2085"/>
    <cellStyle name="Normal 42" xfId="2086"/>
    <cellStyle name="Normal 43" xfId="2087"/>
    <cellStyle name="Normal 44" xfId="2088"/>
    <cellStyle name="Normal 45" xfId="2089"/>
    <cellStyle name="Normal 46" xfId="2090"/>
    <cellStyle name="Normal 47" xfId="2091"/>
    <cellStyle name="Normal 47 2" xfId="2092"/>
    <cellStyle name="Normal 48" xfId="2093"/>
    <cellStyle name="Normal 48 2" xfId="2094"/>
    <cellStyle name="Normal 49" xfId="2095"/>
    <cellStyle name="Normal 49 2" xfId="2096"/>
    <cellStyle name="Normal 5" xfId="2097"/>
    <cellStyle name="Normal 5 10" xfId="2098"/>
    <cellStyle name="Normal 5 11" xfId="2099"/>
    <cellStyle name="Normal 5 12" xfId="2100"/>
    <cellStyle name="Normal 5 13" xfId="2101"/>
    <cellStyle name="Normal 5 2" xfId="2102"/>
    <cellStyle name="Normal 5 2 2" xfId="2103"/>
    <cellStyle name="Normal 5 3" xfId="2104"/>
    <cellStyle name="Normal 5 4" xfId="2105"/>
    <cellStyle name="Normal 5 5" xfId="2106"/>
    <cellStyle name="Normal 5 6" xfId="2107"/>
    <cellStyle name="Normal 5 7" xfId="2108"/>
    <cellStyle name="Normal 5 8" xfId="2109"/>
    <cellStyle name="Normal 5 9" xfId="2110"/>
    <cellStyle name="Normal 5_CUADRO SEGUIMIENTO PIR 2009 (3)" xfId="2111"/>
    <cellStyle name="Normal 50" xfId="2112"/>
    <cellStyle name="Normal 50 2" xfId="2113"/>
    <cellStyle name="Normal 51" xfId="2114"/>
    <cellStyle name="Normal 51 2" xfId="2115"/>
    <cellStyle name="Normal 52" xfId="2116"/>
    <cellStyle name="Normal 53" xfId="2117"/>
    <cellStyle name="Normal 54" xfId="2118"/>
    <cellStyle name="Normal 55" xfId="2119"/>
    <cellStyle name="Normal 56" xfId="2120"/>
    <cellStyle name="Normal 56 2" xfId="2121"/>
    <cellStyle name="Normal 57" xfId="2122"/>
    <cellStyle name="Normal 58" xfId="2123"/>
    <cellStyle name="Normal 58 2" xfId="2124"/>
    <cellStyle name="Normal 59" xfId="2125"/>
    <cellStyle name="Normal 59 2" xfId="2126"/>
    <cellStyle name="Normal 6" xfId="2127"/>
    <cellStyle name="Normal 6 10" xfId="2128"/>
    <cellStyle name="Normal 6 11" xfId="2129"/>
    <cellStyle name="Normal 6 12" xfId="2130"/>
    <cellStyle name="Normal 6 13" xfId="2131"/>
    <cellStyle name="Normal 6 14" xfId="2132"/>
    <cellStyle name="Normal 6 2" xfId="2133"/>
    <cellStyle name="Normal 6 3" xfId="2134"/>
    <cellStyle name="Normal 6 4" xfId="2135"/>
    <cellStyle name="Normal 6 5" xfId="2136"/>
    <cellStyle name="Normal 6 6" xfId="2137"/>
    <cellStyle name="Normal 6 7" xfId="2138"/>
    <cellStyle name="Normal 6 8" xfId="2139"/>
    <cellStyle name="Normal 6 9" xfId="2140"/>
    <cellStyle name="Normal 6_CUADRO SEGUIMIENTO PIR 2009 (3)" xfId="2141"/>
    <cellStyle name="Normal 60" xfId="2142"/>
    <cellStyle name="Normal 60 2" xfId="2143"/>
    <cellStyle name="Normal 61" xfId="2144"/>
    <cellStyle name="Normal 61 2" xfId="2145"/>
    <cellStyle name="Normal 62" xfId="2146"/>
    <cellStyle name="Normal 63" xfId="2147"/>
    <cellStyle name="Normal 64" xfId="2148"/>
    <cellStyle name="Normal 64 2" xfId="2149"/>
    <cellStyle name="Normal 65" xfId="2150"/>
    <cellStyle name="Normal 65 2" xfId="2151"/>
    <cellStyle name="Normal 66" xfId="2152"/>
    <cellStyle name="Normal 66 2" xfId="2153"/>
    <cellStyle name="Normal 67" xfId="2154"/>
    <cellStyle name="Normal 67 2" xfId="2155"/>
    <cellStyle name="Normal 68" xfId="2156"/>
    <cellStyle name="Normal 68 2" xfId="2157"/>
    <cellStyle name="Normal 69" xfId="2158"/>
    <cellStyle name="Normal 69 2" xfId="2159"/>
    <cellStyle name="Normal 7" xfId="2160"/>
    <cellStyle name="Normal 7 2" xfId="2161"/>
    <cellStyle name="Normal 7 2 10" xfId="2162"/>
    <cellStyle name="Normal 7 2 2" xfId="2163"/>
    <cellStyle name="Normal 7 2 3" xfId="2164"/>
    <cellStyle name="Normal 7 2 4" xfId="2165"/>
    <cellStyle name="Normal 7 2 5" xfId="2166"/>
    <cellStyle name="Normal 7 2 6" xfId="2167"/>
    <cellStyle name="Normal 7 2 7" xfId="2168"/>
    <cellStyle name="Normal 7 2 8" xfId="2169"/>
    <cellStyle name="Normal 7 2 9" xfId="2170"/>
    <cellStyle name="Normal 7 3" xfId="2171"/>
    <cellStyle name="Normal 7 4" xfId="2172"/>
    <cellStyle name="Normal 7_CUADRO SEGUIMIENTO PIR 2009 (3)" xfId="2173"/>
    <cellStyle name="Normal 70" xfId="2174"/>
    <cellStyle name="Normal 71" xfId="2175"/>
    <cellStyle name="Normal 72" xfId="2176"/>
    <cellStyle name="Normal 73" xfId="2177"/>
    <cellStyle name="Normal 74" xfId="2178"/>
    <cellStyle name="Normal 75" xfId="2179"/>
    <cellStyle name="Normal 75 2" xfId="2180"/>
    <cellStyle name="Normal 76" xfId="2181"/>
    <cellStyle name="Normal 76 2" xfId="2182"/>
    <cellStyle name="Normal 77" xfId="2183"/>
    <cellStyle name="Normal 78" xfId="2184"/>
    <cellStyle name="Normal 79" xfId="2185"/>
    <cellStyle name="Normal 8" xfId="2186"/>
    <cellStyle name="Normal 8 2" xfId="2187"/>
    <cellStyle name="Normal 8 3" xfId="2188"/>
    <cellStyle name="Normal 8 4" xfId="2189"/>
    <cellStyle name="Normal 9" xfId="2190"/>
    <cellStyle name="Normal 9 2" xfId="2191"/>
    <cellStyle name="Normal 9 3" xfId="2192"/>
    <cellStyle name="Notas 10" xfId="2193"/>
    <cellStyle name="Notas 10 10" xfId="2749"/>
    <cellStyle name="Notas 10 11" xfId="3292"/>
    <cellStyle name="Notas 10 12" xfId="4805"/>
    <cellStyle name="Notas 10 2" xfId="2601"/>
    <cellStyle name="Notas 10 2 10" xfId="4453"/>
    <cellStyle name="Notas 10 2 11" xfId="4577"/>
    <cellStyle name="Notas 10 2 12" xfId="4701"/>
    <cellStyle name="Notas 10 2 13" xfId="4909"/>
    <cellStyle name="Notas 10 2 2" xfId="3411"/>
    <cellStyle name="Notas 10 2 3" xfId="3506"/>
    <cellStyle name="Notas 10 2 4" xfId="3591"/>
    <cellStyle name="Notas 10 2 5" xfId="3737"/>
    <cellStyle name="Notas 10 2 6" xfId="3884"/>
    <cellStyle name="Notas 10 2 7" xfId="4024"/>
    <cellStyle name="Notas 10 2 8" xfId="4172"/>
    <cellStyle name="Notas 10 2 9" xfId="4313"/>
    <cellStyle name="Notas 10 3" xfId="3165"/>
    <cellStyle name="Notas 10 4" xfId="2834"/>
    <cellStyle name="Notas 10 5" xfId="3206"/>
    <cellStyle name="Notas 10 6" xfId="2793"/>
    <cellStyle name="Notas 10 7" xfId="3228"/>
    <cellStyle name="Notas 10 8" xfId="2771"/>
    <cellStyle name="Notas 10 9" xfId="3250"/>
    <cellStyle name="Notas 11" xfId="2194"/>
    <cellStyle name="Notas 11 10" xfId="2748"/>
    <cellStyle name="Notas 11 11" xfId="3293"/>
    <cellStyle name="Notas 11 12" xfId="4806"/>
    <cellStyle name="Notas 11 2" xfId="2602"/>
    <cellStyle name="Notas 11 2 10" xfId="4454"/>
    <cellStyle name="Notas 11 2 11" xfId="4578"/>
    <cellStyle name="Notas 11 2 12" xfId="4702"/>
    <cellStyle name="Notas 11 2 13" xfId="4910"/>
    <cellStyle name="Notas 11 2 2" xfId="3412"/>
    <cellStyle name="Notas 11 2 3" xfId="3507"/>
    <cellStyle name="Notas 11 2 4" xfId="3592"/>
    <cellStyle name="Notas 11 2 5" xfId="3738"/>
    <cellStyle name="Notas 11 2 6" xfId="3885"/>
    <cellStyle name="Notas 11 2 7" xfId="4025"/>
    <cellStyle name="Notas 11 2 8" xfId="4173"/>
    <cellStyle name="Notas 11 2 9" xfId="4314"/>
    <cellStyle name="Notas 11 3" xfId="3166"/>
    <cellStyle name="Notas 11 4" xfId="2833"/>
    <cellStyle name="Notas 11 5" xfId="3207"/>
    <cellStyle name="Notas 11 6" xfId="2792"/>
    <cellStyle name="Notas 11 7" xfId="3229"/>
    <cellStyle name="Notas 11 8" xfId="2770"/>
    <cellStyle name="Notas 11 9" xfId="3251"/>
    <cellStyle name="Notas 12" xfId="2195"/>
    <cellStyle name="Notas 12 10" xfId="2747"/>
    <cellStyle name="Notas 12 11" xfId="3294"/>
    <cellStyle name="Notas 12 12" xfId="4807"/>
    <cellStyle name="Notas 12 2" xfId="2603"/>
    <cellStyle name="Notas 12 2 10" xfId="4455"/>
    <cellStyle name="Notas 12 2 11" xfId="4579"/>
    <cellStyle name="Notas 12 2 12" xfId="4703"/>
    <cellStyle name="Notas 12 2 13" xfId="4911"/>
    <cellStyle name="Notas 12 2 2" xfId="3413"/>
    <cellStyle name="Notas 12 2 3" xfId="3508"/>
    <cellStyle name="Notas 12 2 4" xfId="3593"/>
    <cellStyle name="Notas 12 2 5" xfId="3739"/>
    <cellStyle name="Notas 12 2 6" xfId="3886"/>
    <cellStyle name="Notas 12 2 7" xfId="4026"/>
    <cellStyle name="Notas 12 2 8" xfId="4174"/>
    <cellStyle name="Notas 12 2 9" xfId="4315"/>
    <cellStyle name="Notas 12 3" xfId="3167"/>
    <cellStyle name="Notas 12 4" xfId="2832"/>
    <cellStyle name="Notas 12 5" xfId="3208"/>
    <cellStyle name="Notas 12 6" xfId="2791"/>
    <cellStyle name="Notas 12 7" xfId="3230"/>
    <cellStyle name="Notas 12 8" xfId="2769"/>
    <cellStyle name="Notas 12 9" xfId="3252"/>
    <cellStyle name="Notas 13" xfId="2196"/>
    <cellStyle name="Notas 13 10" xfId="2746"/>
    <cellStyle name="Notas 13 11" xfId="3295"/>
    <cellStyle name="Notas 13 12" xfId="4808"/>
    <cellStyle name="Notas 13 2" xfId="2604"/>
    <cellStyle name="Notas 13 2 10" xfId="4456"/>
    <cellStyle name="Notas 13 2 11" xfId="4580"/>
    <cellStyle name="Notas 13 2 12" xfId="4704"/>
    <cellStyle name="Notas 13 2 13" xfId="4912"/>
    <cellStyle name="Notas 13 2 2" xfId="3414"/>
    <cellStyle name="Notas 13 2 3" xfId="3509"/>
    <cellStyle name="Notas 13 2 4" xfId="3594"/>
    <cellStyle name="Notas 13 2 5" xfId="3740"/>
    <cellStyle name="Notas 13 2 6" xfId="3887"/>
    <cellStyle name="Notas 13 2 7" xfId="4027"/>
    <cellStyle name="Notas 13 2 8" xfId="4175"/>
    <cellStyle name="Notas 13 2 9" xfId="4316"/>
    <cellStyle name="Notas 13 3" xfId="3168"/>
    <cellStyle name="Notas 13 4" xfId="2831"/>
    <cellStyle name="Notas 13 5" xfId="3209"/>
    <cellStyle name="Notas 13 6" xfId="2790"/>
    <cellStyle name="Notas 13 7" xfId="3231"/>
    <cellStyle name="Notas 13 8" xfId="2768"/>
    <cellStyle name="Notas 13 9" xfId="3253"/>
    <cellStyle name="Notas 14" xfId="2197"/>
    <cellStyle name="Notas 14 10" xfId="2745"/>
    <cellStyle name="Notas 14 11" xfId="3296"/>
    <cellStyle name="Notas 14 12" xfId="4809"/>
    <cellStyle name="Notas 14 2" xfId="2605"/>
    <cellStyle name="Notas 14 2 10" xfId="4457"/>
    <cellStyle name="Notas 14 2 11" xfId="4581"/>
    <cellStyle name="Notas 14 2 12" xfId="4705"/>
    <cellStyle name="Notas 14 2 13" xfId="4913"/>
    <cellStyle name="Notas 14 2 2" xfId="3415"/>
    <cellStyle name="Notas 14 2 3" xfId="3510"/>
    <cellStyle name="Notas 14 2 4" xfId="3595"/>
    <cellStyle name="Notas 14 2 5" xfId="3741"/>
    <cellStyle name="Notas 14 2 6" xfId="3888"/>
    <cellStyle name="Notas 14 2 7" xfId="4028"/>
    <cellStyle name="Notas 14 2 8" xfId="4176"/>
    <cellStyle name="Notas 14 2 9" xfId="4317"/>
    <cellStyle name="Notas 14 3" xfId="3169"/>
    <cellStyle name="Notas 14 4" xfId="2830"/>
    <cellStyle name="Notas 14 5" xfId="3210"/>
    <cellStyle name="Notas 14 6" xfId="2789"/>
    <cellStyle name="Notas 14 7" xfId="3232"/>
    <cellStyle name="Notas 14 8" xfId="2767"/>
    <cellStyle name="Notas 14 9" xfId="3254"/>
    <cellStyle name="Notas 15" xfId="2198"/>
    <cellStyle name="Notas 15 10" xfId="2744"/>
    <cellStyle name="Notas 15 11" xfId="3297"/>
    <cellStyle name="Notas 15 12" xfId="4810"/>
    <cellStyle name="Notas 15 2" xfId="2606"/>
    <cellStyle name="Notas 15 2 10" xfId="4458"/>
    <cellStyle name="Notas 15 2 11" xfId="4582"/>
    <cellStyle name="Notas 15 2 12" xfId="4706"/>
    <cellStyle name="Notas 15 2 13" xfId="4914"/>
    <cellStyle name="Notas 15 2 2" xfId="3416"/>
    <cellStyle name="Notas 15 2 3" xfId="3511"/>
    <cellStyle name="Notas 15 2 4" xfId="3596"/>
    <cellStyle name="Notas 15 2 5" xfId="3742"/>
    <cellStyle name="Notas 15 2 6" xfId="3889"/>
    <cellStyle name="Notas 15 2 7" xfId="4029"/>
    <cellStyle name="Notas 15 2 8" xfId="4177"/>
    <cellStyle name="Notas 15 2 9" xfId="4318"/>
    <cellStyle name="Notas 15 3" xfId="3170"/>
    <cellStyle name="Notas 15 4" xfId="2829"/>
    <cellStyle name="Notas 15 5" xfId="3211"/>
    <cellStyle name="Notas 15 6" xfId="2788"/>
    <cellStyle name="Notas 15 7" xfId="3233"/>
    <cellStyle name="Notas 15 8" xfId="2766"/>
    <cellStyle name="Notas 15 9" xfId="3255"/>
    <cellStyle name="Notas 16" xfId="2199"/>
    <cellStyle name="Notas 16 10" xfId="2743"/>
    <cellStyle name="Notas 16 11" xfId="3298"/>
    <cellStyle name="Notas 16 12" xfId="4811"/>
    <cellStyle name="Notas 16 2" xfId="2607"/>
    <cellStyle name="Notas 16 2 10" xfId="4459"/>
    <cellStyle name="Notas 16 2 11" xfId="4583"/>
    <cellStyle name="Notas 16 2 12" xfId="4707"/>
    <cellStyle name="Notas 16 2 13" xfId="4915"/>
    <cellStyle name="Notas 16 2 2" xfId="3417"/>
    <cellStyle name="Notas 16 2 3" xfId="3512"/>
    <cellStyle name="Notas 16 2 4" xfId="3597"/>
    <cellStyle name="Notas 16 2 5" xfId="3743"/>
    <cellStyle name="Notas 16 2 6" xfId="3890"/>
    <cellStyle name="Notas 16 2 7" xfId="4030"/>
    <cellStyle name="Notas 16 2 8" xfId="4178"/>
    <cellStyle name="Notas 16 2 9" xfId="4319"/>
    <cellStyle name="Notas 16 3" xfId="3171"/>
    <cellStyle name="Notas 16 4" xfId="2828"/>
    <cellStyle name="Notas 16 5" xfId="3212"/>
    <cellStyle name="Notas 16 6" xfId="2787"/>
    <cellStyle name="Notas 16 7" xfId="3234"/>
    <cellStyle name="Notas 16 8" xfId="2765"/>
    <cellStyle name="Notas 16 9" xfId="3256"/>
    <cellStyle name="Notas 17" xfId="2200"/>
    <cellStyle name="Notas 17 10" xfId="2742"/>
    <cellStyle name="Notas 17 11" xfId="3299"/>
    <cellStyle name="Notas 17 12" xfId="4812"/>
    <cellStyle name="Notas 17 2" xfId="2608"/>
    <cellStyle name="Notas 17 2 10" xfId="4460"/>
    <cellStyle name="Notas 17 2 11" xfId="4584"/>
    <cellStyle name="Notas 17 2 12" xfId="4708"/>
    <cellStyle name="Notas 17 2 13" xfId="4916"/>
    <cellStyle name="Notas 17 2 2" xfId="3418"/>
    <cellStyle name="Notas 17 2 3" xfId="3513"/>
    <cellStyle name="Notas 17 2 4" xfId="3598"/>
    <cellStyle name="Notas 17 2 5" xfId="3744"/>
    <cellStyle name="Notas 17 2 6" xfId="3891"/>
    <cellStyle name="Notas 17 2 7" xfId="4031"/>
    <cellStyle name="Notas 17 2 8" xfId="4179"/>
    <cellStyle name="Notas 17 2 9" xfId="4320"/>
    <cellStyle name="Notas 17 3" xfId="3172"/>
    <cellStyle name="Notas 17 4" xfId="2827"/>
    <cellStyle name="Notas 17 5" xfId="3213"/>
    <cellStyle name="Notas 17 6" xfId="2786"/>
    <cellStyle name="Notas 17 7" xfId="3235"/>
    <cellStyle name="Notas 17 8" xfId="2764"/>
    <cellStyle name="Notas 17 9" xfId="3257"/>
    <cellStyle name="Notas 18" xfId="2201"/>
    <cellStyle name="Notas 18 10" xfId="2741"/>
    <cellStyle name="Notas 18 11" xfId="3300"/>
    <cellStyle name="Notas 18 12" xfId="4813"/>
    <cellStyle name="Notas 18 2" xfId="2609"/>
    <cellStyle name="Notas 18 2 10" xfId="4461"/>
    <cellStyle name="Notas 18 2 11" xfId="4585"/>
    <cellStyle name="Notas 18 2 12" xfId="4709"/>
    <cellStyle name="Notas 18 2 13" xfId="4917"/>
    <cellStyle name="Notas 18 2 2" xfId="3419"/>
    <cellStyle name="Notas 18 2 3" xfId="3514"/>
    <cellStyle name="Notas 18 2 4" xfId="3599"/>
    <cellStyle name="Notas 18 2 5" xfId="3745"/>
    <cellStyle name="Notas 18 2 6" xfId="3892"/>
    <cellStyle name="Notas 18 2 7" xfId="4032"/>
    <cellStyle name="Notas 18 2 8" xfId="4180"/>
    <cellStyle name="Notas 18 2 9" xfId="4321"/>
    <cellStyle name="Notas 18 3" xfId="3173"/>
    <cellStyle name="Notas 18 4" xfId="2826"/>
    <cellStyle name="Notas 18 5" xfId="3214"/>
    <cellStyle name="Notas 18 6" xfId="2785"/>
    <cellStyle name="Notas 18 7" xfId="3236"/>
    <cellStyle name="Notas 18 8" xfId="2763"/>
    <cellStyle name="Notas 18 9" xfId="3258"/>
    <cellStyle name="Notas 19" xfId="2202"/>
    <cellStyle name="Notas 19 10" xfId="2740"/>
    <cellStyle name="Notas 19 11" xfId="3301"/>
    <cellStyle name="Notas 19 12" xfId="4814"/>
    <cellStyle name="Notas 19 2" xfId="2610"/>
    <cellStyle name="Notas 19 2 10" xfId="4462"/>
    <cellStyle name="Notas 19 2 11" xfId="4586"/>
    <cellStyle name="Notas 19 2 12" xfId="4710"/>
    <cellStyle name="Notas 19 2 13" xfId="4918"/>
    <cellStyle name="Notas 19 2 2" xfId="3420"/>
    <cellStyle name="Notas 19 2 3" xfId="3515"/>
    <cellStyle name="Notas 19 2 4" xfId="3600"/>
    <cellStyle name="Notas 19 2 5" xfId="3746"/>
    <cellStyle name="Notas 19 2 6" xfId="3893"/>
    <cellStyle name="Notas 19 2 7" xfId="4033"/>
    <cellStyle name="Notas 19 2 8" xfId="4181"/>
    <cellStyle name="Notas 19 2 9" xfId="4322"/>
    <cellStyle name="Notas 19 3" xfId="3174"/>
    <cellStyle name="Notas 19 4" xfId="2825"/>
    <cellStyle name="Notas 19 5" xfId="3215"/>
    <cellStyle name="Notas 19 6" xfId="2784"/>
    <cellStyle name="Notas 19 7" xfId="3237"/>
    <cellStyle name="Notas 19 8" xfId="2762"/>
    <cellStyle name="Notas 19 9" xfId="3259"/>
    <cellStyle name="Notas 2" xfId="2203"/>
    <cellStyle name="Notas 2 10" xfId="2739"/>
    <cellStyle name="Notas 2 11" xfId="3302"/>
    <cellStyle name="Notas 2 12" xfId="4815"/>
    <cellStyle name="Notas 2 2" xfId="2611"/>
    <cellStyle name="Notas 2 2 10" xfId="4463"/>
    <cellStyle name="Notas 2 2 11" xfId="4587"/>
    <cellStyle name="Notas 2 2 12" xfId="4711"/>
    <cellStyle name="Notas 2 2 13" xfId="4919"/>
    <cellStyle name="Notas 2 2 2" xfId="3421"/>
    <cellStyle name="Notas 2 2 3" xfId="3516"/>
    <cellStyle name="Notas 2 2 4" xfId="3601"/>
    <cellStyle name="Notas 2 2 5" xfId="3747"/>
    <cellStyle name="Notas 2 2 6" xfId="3894"/>
    <cellStyle name="Notas 2 2 7" xfId="4034"/>
    <cellStyle name="Notas 2 2 8" xfId="4182"/>
    <cellStyle name="Notas 2 2 9" xfId="4323"/>
    <cellStyle name="Notas 2 3" xfId="3175"/>
    <cellStyle name="Notas 2 4" xfId="2824"/>
    <cellStyle name="Notas 2 5" xfId="3216"/>
    <cellStyle name="Notas 2 6" xfId="2783"/>
    <cellStyle name="Notas 2 7" xfId="3238"/>
    <cellStyle name="Notas 2 8" xfId="2761"/>
    <cellStyle name="Notas 2 9" xfId="3260"/>
    <cellStyle name="Notas 20" xfId="2204"/>
    <cellStyle name="Notas 20 10" xfId="2738"/>
    <cellStyle name="Notas 20 11" xfId="3303"/>
    <cellStyle name="Notas 20 12" xfId="4816"/>
    <cellStyle name="Notas 20 2" xfId="2612"/>
    <cellStyle name="Notas 20 2 10" xfId="4464"/>
    <cellStyle name="Notas 20 2 11" xfId="4588"/>
    <cellStyle name="Notas 20 2 12" xfId="4712"/>
    <cellStyle name="Notas 20 2 13" xfId="4920"/>
    <cellStyle name="Notas 20 2 2" xfId="3422"/>
    <cellStyle name="Notas 20 2 3" xfId="3517"/>
    <cellStyle name="Notas 20 2 4" xfId="3602"/>
    <cellStyle name="Notas 20 2 5" xfId="3748"/>
    <cellStyle name="Notas 20 2 6" xfId="3895"/>
    <cellStyle name="Notas 20 2 7" xfId="4035"/>
    <cellStyle name="Notas 20 2 8" xfId="4183"/>
    <cellStyle name="Notas 20 2 9" xfId="4324"/>
    <cellStyle name="Notas 20 3" xfId="3176"/>
    <cellStyle name="Notas 20 4" xfId="2823"/>
    <cellStyle name="Notas 20 5" xfId="3217"/>
    <cellStyle name="Notas 20 6" xfId="2782"/>
    <cellStyle name="Notas 20 7" xfId="3239"/>
    <cellStyle name="Notas 20 8" xfId="2760"/>
    <cellStyle name="Notas 20 9" xfId="3261"/>
    <cellStyle name="Notas 21" xfId="2205"/>
    <cellStyle name="Notas 21 10" xfId="2737"/>
    <cellStyle name="Notas 21 11" xfId="3304"/>
    <cellStyle name="Notas 21 12" xfId="4817"/>
    <cellStyle name="Notas 21 2" xfId="2613"/>
    <cellStyle name="Notas 21 2 10" xfId="4465"/>
    <cellStyle name="Notas 21 2 11" xfId="4589"/>
    <cellStyle name="Notas 21 2 12" xfId="4713"/>
    <cellStyle name="Notas 21 2 13" xfId="4921"/>
    <cellStyle name="Notas 21 2 2" xfId="3423"/>
    <cellStyle name="Notas 21 2 3" xfId="3518"/>
    <cellStyle name="Notas 21 2 4" xfId="3603"/>
    <cellStyle name="Notas 21 2 5" xfId="3749"/>
    <cellStyle name="Notas 21 2 6" xfId="3896"/>
    <cellStyle name="Notas 21 2 7" xfId="4036"/>
    <cellStyle name="Notas 21 2 8" xfId="4184"/>
    <cellStyle name="Notas 21 2 9" xfId="4325"/>
    <cellStyle name="Notas 21 3" xfId="3177"/>
    <cellStyle name="Notas 21 4" xfId="2822"/>
    <cellStyle name="Notas 21 5" xfId="3218"/>
    <cellStyle name="Notas 21 6" xfId="2781"/>
    <cellStyle name="Notas 21 7" xfId="3240"/>
    <cellStyle name="Notas 21 8" xfId="2759"/>
    <cellStyle name="Notas 21 9" xfId="3262"/>
    <cellStyle name="Notas 3" xfId="2206"/>
    <cellStyle name="Notas 3 10" xfId="2736"/>
    <cellStyle name="Notas 3 11" xfId="3305"/>
    <cellStyle name="Notas 3 12" xfId="4818"/>
    <cellStyle name="Notas 3 2" xfId="2614"/>
    <cellStyle name="Notas 3 2 10" xfId="4466"/>
    <cellStyle name="Notas 3 2 11" xfId="4590"/>
    <cellStyle name="Notas 3 2 12" xfId="4714"/>
    <cellStyle name="Notas 3 2 13" xfId="4922"/>
    <cellStyle name="Notas 3 2 2" xfId="3424"/>
    <cellStyle name="Notas 3 2 3" xfId="3519"/>
    <cellStyle name="Notas 3 2 4" xfId="3604"/>
    <cellStyle name="Notas 3 2 5" xfId="3750"/>
    <cellStyle name="Notas 3 2 6" xfId="3897"/>
    <cellStyle name="Notas 3 2 7" xfId="4037"/>
    <cellStyle name="Notas 3 2 8" xfId="4185"/>
    <cellStyle name="Notas 3 2 9" xfId="4326"/>
    <cellStyle name="Notas 3 3" xfId="3178"/>
    <cellStyle name="Notas 3 4" xfId="2821"/>
    <cellStyle name="Notas 3 5" xfId="3219"/>
    <cellStyle name="Notas 3 6" xfId="2780"/>
    <cellStyle name="Notas 3 7" xfId="3241"/>
    <cellStyle name="Notas 3 8" xfId="2758"/>
    <cellStyle name="Notas 3 9" xfId="3263"/>
    <cellStyle name="Notas 4" xfId="2207"/>
    <cellStyle name="Notas 4 10" xfId="2735"/>
    <cellStyle name="Notas 4 11" xfId="3306"/>
    <cellStyle name="Notas 4 12" xfId="4819"/>
    <cellStyle name="Notas 4 2" xfId="2615"/>
    <cellStyle name="Notas 4 2 10" xfId="4467"/>
    <cellStyle name="Notas 4 2 11" xfId="4591"/>
    <cellStyle name="Notas 4 2 12" xfId="4715"/>
    <cellStyle name="Notas 4 2 13" xfId="4923"/>
    <cellStyle name="Notas 4 2 2" xfId="3425"/>
    <cellStyle name="Notas 4 2 3" xfId="3520"/>
    <cellStyle name="Notas 4 2 4" xfId="3605"/>
    <cellStyle name="Notas 4 2 5" xfId="3751"/>
    <cellStyle name="Notas 4 2 6" xfId="3898"/>
    <cellStyle name="Notas 4 2 7" xfId="4038"/>
    <cellStyle name="Notas 4 2 8" xfId="4186"/>
    <cellStyle name="Notas 4 2 9" xfId="4327"/>
    <cellStyle name="Notas 4 3" xfId="3179"/>
    <cellStyle name="Notas 4 4" xfId="2820"/>
    <cellStyle name="Notas 4 5" xfId="3220"/>
    <cellStyle name="Notas 4 6" xfId="2779"/>
    <cellStyle name="Notas 4 7" xfId="3242"/>
    <cellStyle name="Notas 4 8" xfId="2757"/>
    <cellStyle name="Notas 4 9" xfId="3264"/>
    <cellStyle name="Notas 5" xfId="2208"/>
    <cellStyle name="Notas 5 10" xfId="2734"/>
    <cellStyle name="Notas 5 11" xfId="3307"/>
    <cellStyle name="Notas 5 12" xfId="4820"/>
    <cellStyle name="Notas 5 2" xfId="2616"/>
    <cellStyle name="Notas 5 2 10" xfId="4468"/>
    <cellStyle name="Notas 5 2 11" xfId="4592"/>
    <cellStyle name="Notas 5 2 12" xfId="4716"/>
    <cellStyle name="Notas 5 2 13" xfId="4924"/>
    <cellStyle name="Notas 5 2 2" xfId="3426"/>
    <cellStyle name="Notas 5 2 3" xfId="3521"/>
    <cellStyle name="Notas 5 2 4" xfId="3606"/>
    <cellStyle name="Notas 5 2 5" xfId="3752"/>
    <cellStyle name="Notas 5 2 6" xfId="3899"/>
    <cellStyle name="Notas 5 2 7" xfId="4039"/>
    <cellStyle name="Notas 5 2 8" xfId="4187"/>
    <cellStyle name="Notas 5 2 9" xfId="4328"/>
    <cellStyle name="Notas 5 3" xfId="3180"/>
    <cellStyle name="Notas 5 4" xfId="2819"/>
    <cellStyle name="Notas 5 5" xfId="3221"/>
    <cellStyle name="Notas 5 6" xfId="2778"/>
    <cellStyle name="Notas 5 7" xfId="3243"/>
    <cellStyle name="Notas 5 8" xfId="2756"/>
    <cellStyle name="Notas 5 9" xfId="3265"/>
    <cellStyle name="Notas 6" xfId="2209"/>
    <cellStyle name="Notas 6 10" xfId="2733"/>
    <cellStyle name="Notas 6 11" xfId="3308"/>
    <cellStyle name="Notas 6 12" xfId="4821"/>
    <cellStyle name="Notas 6 2" xfId="2617"/>
    <cellStyle name="Notas 6 2 10" xfId="4469"/>
    <cellStyle name="Notas 6 2 11" xfId="4593"/>
    <cellStyle name="Notas 6 2 12" xfId="4717"/>
    <cellStyle name="Notas 6 2 13" xfId="4925"/>
    <cellStyle name="Notas 6 2 2" xfId="3427"/>
    <cellStyle name="Notas 6 2 3" xfId="3522"/>
    <cellStyle name="Notas 6 2 4" xfId="3607"/>
    <cellStyle name="Notas 6 2 5" xfId="3753"/>
    <cellStyle name="Notas 6 2 6" xfId="3900"/>
    <cellStyle name="Notas 6 2 7" xfId="4040"/>
    <cellStyle name="Notas 6 2 8" xfId="4188"/>
    <cellStyle name="Notas 6 2 9" xfId="4329"/>
    <cellStyle name="Notas 6 3" xfId="3181"/>
    <cellStyle name="Notas 6 4" xfId="2818"/>
    <cellStyle name="Notas 6 5" xfId="3222"/>
    <cellStyle name="Notas 6 6" xfId="2777"/>
    <cellStyle name="Notas 6 7" xfId="3244"/>
    <cellStyle name="Notas 6 8" xfId="2755"/>
    <cellStyle name="Notas 6 9" xfId="3266"/>
    <cellStyle name="Notas 7" xfId="2210"/>
    <cellStyle name="Notas 7 10" xfId="2732"/>
    <cellStyle name="Notas 7 11" xfId="3309"/>
    <cellStyle name="Notas 7 12" xfId="4822"/>
    <cellStyle name="Notas 7 2" xfId="2618"/>
    <cellStyle name="Notas 7 2 10" xfId="4470"/>
    <cellStyle name="Notas 7 2 11" xfId="4594"/>
    <cellStyle name="Notas 7 2 12" xfId="4718"/>
    <cellStyle name="Notas 7 2 13" xfId="4926"/>
    <cellStyle name="Notas 7 2 2" xfId="3428"/>
    <cellStyle name="Notas 7 2 3" xfId="3523"/>
    <cellStyle name="Notas 7 2 4" xfId="3608"/>
    <cellStyle name="Notas 7 2 5" xfId="3754"/>
    <cellStyle name="Notas 7 2 6" xfId="3901"/>
    <cellStyle name="Notas 7 2 7" xfId="4041"/>
    <cellStyle name="Notas 7 2 8" xfId="4189"/>
    <cellStyle name="Notas 7 2 9" xfId="4330"/>
    <cellStyle name="Notas 7 3" xfId="3182"/>
    <cellStyle name="Notas 7 4" xfId="2817"/>
    <cellStyle name="Notas 7 5" xfId="3223"/>
    <cellStyle name="Notas 7 6" xfId="2776"/>
    <cellStyle name="Notas 7 7" xfId="3245"/>
    <cellStyle name="Notas 7 8" xfId="2754"/>
    <cellStyle name="Notas 7 9" xfId="3267"/>
    <cellStyle name="Notas 8" xfId="2211"/>
    <cellStyle name="Notas 8 10" xfId="2731"/>
    <cellStyle name="Notas 8 11" xfId="3310"/>
    <cellStyle name="Notas 8 12" xfId="4823"/>
    <cellStyle name="Notas 8 2" xfId="2619"/>
    <cellStyle name="Notas 8 2 10" xfId="4471"/>
    <cellStyle name="Notas 8 2 11" xfId="4595"/>
    <cellStyle name="Notas 8 2 12" xfId="4719"/>
    <cellStyle name="Notas 8 2 13" xfId="4927"/>
    <cellStyle name="Notas 8 2 2" xfId="3429"/>
    <cellStyle name="Notas 8 2 3" xfId="3524"/>
    <cellStyle name="Notas 8 2 4" xfId="3609"/>
    <cellStyle name="Notas 8 2 5" xfId="3755"/>
    <cellStyle name="Notas 8 2 6" xfId="3902"/>
    <cellStyle name="Notas 8 2 7" xfId="4042"/>
    <cellStyle name="Notas 8 2 8" xfId="4190"/>
    <cellStyle name="Notas 8 2 9" xfId="4331"/>
    <cellStyle name="Notas 8 3" xfId="3183"/>
    <cellStyle name="Notas 8 4" xfId="2816"/>
    <cellStyle name="Notas 8 5" xfId="3224"/>
    <cellStyle name="Notas 8 6" xfId="2775"/>
    <cellStyle name="Notas 8 7" xfId="3246"/>
    <cellStyle name="Notas 8 8" xfId="2753"/>
    <cellStyle name="Notas 8 9" xfId="3268"/>
    <cellStyle name="Notas 9" xfId="2212"/>
    <cellStyle name="Notas 9 10" xfId="2730"/>
    <cellStyle name="Notas 9 11" xfId="3311"/>
    <cellStyle name="Notas 9 12" xfId="4824"/>
    <cellStyle name="Notas 9 2" xfId="2620"/>
    <cellStyle name="Notas 9 2 10" xfId="4472"/>
    <cellStyle name="Notas 9 2 11" xfId="4596"/>
    <cellStyle name="Notas 9 2 12" xfId="4720"/>
    <cellStyle name="Notas 9 2 13" xfId="4928"/>
    <cellStyle name="Notas 9 2 2" xfId="3430"/>
    <cellStyle name="Notas 9 2 3" xfId="3525"/>
    <cellStyle name="Notas 9 2 4" xfId="3610"/>
    <cellStyle name="Notas 9 2 5" xfId="3756"/>
    <cellStyle name="Notas 9 2 6" xfId="3903"/>
    <cellStyle name="Notas 9 2 7" xfId="4043"/>
    <cellStyle name="Notas 9 2 8" xfId="4191"/>
    <cellStyle name="Notas 9 2 9" xfId="4332"/>
    <cellStyle name="Notas 9 3" xfId="3184"/>
    <cellStyle name="Notas 9 4" xfId="2815"/>
    <cellStyle name="Notas 9 5" xfId="3225"/>
    <cellStyle name="Notas 9 6" xfId="2774"/>
    <cellStyle name="Notas 9 7" xfId="3247"/>
    <cellStyle name="Notas 9 8" xfId="2752"/>
    <cellStyle name="Notas 9 9" xfId="3269"/>
    <cellStyle name="Note" xfId="2213"/>
    <cellStyle name="Note 10" xfId="2729"/>
    <cellStyle name="Note 11" xfId="3312"/>
    <cellStyle name="Note 12" xfId="4825"/>
    <cellStyle name="Note 2" xfId="2621"/>
    <cellStyle name="Note 2 10" xfId="4473"/>
    <cellStyle name="Note 2 11" xfId="4597"/>
    <cellStyle name="Note 2 12" xfId="4721"/>
    <cellStyle name="Note 2 13" xfId="4929"/>
    <cellStyle name="Note 2 2" xfId="3431"/>
    <cellStyle name="Note 2 3" xfId="3526"/>
    <cellStyle name="Note 2 4" xfId="3611"/>
    <cellStyle name="Note 2 5" xfId="3757"/>
    <cellStyle name="Note 2 6" xfId="3904"/>
    <cellStyle name="Note 2 7" xfId="4044"/>
    <cellStyle name="Note 2 8" xfId="4192"/>
    <cellStyle name="Note 2 9" xfId="4333"/>
    <cellStyle name="Note 3" xfId="3185"/>
    <cellStyle name="Note 4" xfId="2814"/>
    <cellStyle name="Note 5" xfId="3226"/>
    <cellStyle name="Note 6" xfId="2773"/>
    <cellStyle name="Note 7" xfId="3248"/>
    <cellStyle name="Note 8" xfId="2751"/>
    <cellStyle name="Note 9" xfId="3270"/>
    <cellStyle name="Output" xfId="2214"/>
    <cellStyle name="Output 10" xfId="2728"/>
    <cellStyle name="Output 11" xfId="3313"/>
    <cellStyle name="Output 12" xfId="4826"/>
    <cellStyle name="Output 2" xfId="2622"/>
    <cellStyle name="Output 2 10" xfId="4474"/>
    <cellStyle name="Output 2 11" xfId="4598"/>
    <cellStyle name="Output 2 12" xfId="4722"/>
    <cellStyle name="Output 2 13" xfId="4930"/>
    <cellStyle name="Output 2 2" xfId="3432"/>
    <cellStyle name="Output 2 3" xfId="3527"/>
    <cellStyle name="Output 2 4" xfId="3612"/>
    <cellStyle name="Output 2 5" xfId="3758"/>
    <cellStyle name="Output 2 6" xfId="3905"/>
    <cellStyle name="Output 2 7" xfId="4045"/>
    <cellStyle name="Output 2 8" xfId="4193"/>
    <cellStyle name="Output 2 9" xfId="4334"/>
    <cellStyle name="Output 3" xfId="3186"/>
    <cellStyle name="Output 4" xfId="2813"/>
    <cellStyle name="Output 5" xfId="3227"/>
    <cellStyle name="Output 6" xfId="2772"/>
    <cellStyle name="Output 7" xfId="3249"/>
    <cellStyle name="Output 8" xfId="2750"/>
    <cellStyle name="Output 9" xfId="3271"/>
    <cellStyle name="Porcentaje 2" xfId="2215"/>
    <cellStyle name="Porcentaje 2 2" xfId="2216"/>
    <cellStyle name="Porcentaje 3" xfId="2217"/>
    <cellStyle name="Porcentual 10" xfId="2218"/>
    <cellStyle name="Porcentual 11" xfId="2219"/>
    <cellStyle name="Porcentual 12" xfId="2220"/>
    <cellStyle name="Porcentual 13" xfId="2221"/>
    <cellStyle name="Porcentual 14" xfId="2222"/>
    <cellStyle name="Porcentual 15" xfId="2223"/>
    <cellStyle name="Porcentual 16" xfId="2224"/>
    <cellStyle name="Porcentual 17" xfId="2225"/>
    <cellStyle name="Porcentual 18" xfId="2226"/>
    <cellStyle name="Porcentual 19" xfId="2227"/>
    <cellStyle name="Porcentual 2" xfId="2228"/>
    <cellStyle name="Porcentual 2 10" xfId="2229"/>
    <cellStyle name="Porcentual 2 11" xfId="2230"/>
    <cellStyle name="Porcentual 2 12" xfId="2231"/>
    <cellStyle name="Porcentual 2 13" xfId="2232"/>
    <cellStyle name="Porcentual 2 14" xfId="2233"/>
    <cellStyle name="Porcentual 2 15" xfId="2234"/>
    <cellStyle name="Porcentual 2 16" xfId="2235"/>
    <cellStyle name="Porcentual 2 17" xfId="2236"/>
    <cellStyle name="Porcentual 2 18" xfId="2237"/>
    <cellStyle name="Porcentual 2 19" xfId="2238"/>
    <cellStyle name="Porcentual 2 2" xfId="2239"/>
    <cellStyle name="Porcentual 2 2 10" xfId="2240"/>
    <cellStyle name="Porcentual 2 2 11" xfId="2241"/>
    <cellStyle name="Porcentual 2 2 12" xfId="2242"/>
    <cellStyle name="Porcentual 2 2 13" xfId="2243"/>
    <cellStyle name="Porcentual 2 2 14" xfId="2244"/>
    <cellStyle name="Porcentual 2 2 15" xfId="2245"/>
    <cellStyle name="Porcentual 2 2 16" xfId="2246"/>
    <cellStyle name="Porcentual 2 2 17" xfId="2247"/>
    <cellStyle name="Porcentual 2 2 18" xfId="2248"/>
    <cellStyle name="Porcentual 2 2 19" xfId="2249"/>
    <cellStyle name="Porcentual 2 2 2" xfId="2250"/>
    <cellStyle name="Porcentual 2 2 3" xfId="2251"/>
    <cellStyle name="Porcentual 2 2 4" xfId="2252"/>
    <cellStyle name="Porcentual 2 2 5" xfId="2253"/>
    <cellStyle name="Porcentual 2 2 6" xfId="2254"/>
    <cellStyle name="Porcentual 2 2 7" xfId="2255"/>
    <cellStyle name="Porcentual 2 2 8" xfId="2256"/>
    <cellStyle name="Porcentual 2 2 9" xfId="2257"/>
    <cellStyle name="Porcentual 2 20" xfId="2258"/>
    <cellStyle name="Porcentual 2 21" xfId="2259"/>
    <cellStyle name="Porcentual 2 22" xfId="2260"/>
    <cellStyle name="Porcentual 2 23" xfId="2261"/>
    <cellStyle name="Porcentual 2 24" xfId="2262"/>
    <cellStyle name="Porcentual 2 25" xfId="2263"/>
    <cellStyle name="Porcentual 2 26" xfId="2264"/>
    <cellStyle name="Porcentual 2 27" xfId="2265"/>
    <cellStyle name="Porcentual 2 28" xfId="2266"/>
    <cellStyle name="Porcentual 2 29" xfId="2267"/>
    <cellStyle name="Porcentual 2 3" xfId="2268"/>
    <cellStyle name="Porcentual 2 30" xfId="2269"/>
    <cellStyle name="Porcentual 2 31" xfId="2270"/>
    <cellStyle name="Porcentual 2 32" xfId="2271"/>
    <cellStyle name="Porcentual 2 33" xfId="2272"/>
    <cellStyle name="Porcentual 2 34" xfId="2273"/>
    <cellStyle name="Porcentual 2 35" xfId="2274"/>
    <cellStyle name="Porcentual 2 36" xfId="2275"/>
    <cellStyle name="Porcentual 2 37" xfId="2276"/>
    <cellStyle name="Porcentual 2 38" xfId="2277"/>
    <cellStyle name="Porcentual 2 39" xfId="2278"/>
    <cellStyle name="Porcentual 2 4" xfId="2279"/>
    <cellStyle name="Porcentual 2 40" xfId="2280"/>
    <cellStyle name="Porcentual 2 41" xfId="2281"/>
    <cellStyle name="Porcentual 2 42" xfId="2282"/>
    <cellStyle name="Porcentual 2 43" xfId="2283"/>
    <cellStyle name="Porcentual 2 44" xfId="2284"/>
    <cellStyle name="Porcentual 2 45" xfId="2285"/>
    <cellStyle name="Porcentual 2 46" xfId="2286"/>
    <cellStyle name="Porcentual 2 47" xfId="2287"/>
    <cellStyle name="Porcentual 2 48" xfId="2288"/>
    <cellStyle name="Porcentual 2 49" xfId="2289"/>
    <cellStyle name="Porcentual 2 5" xfId="2290"/>
    <cellStyle name="Porcentual 2 50" xfId="2291"/>
    <cellStyle name="Porcentual 2 51" xfId="2292"/>
    <cellStyle name="Porcentual 2 52" xfId="2293"/>
    <cellStyle name="Porcentual 2 53" xfId="2294"/>
    <cellStyle name="Porcentual 2 54" xfId="2295"/>
    <cellStyle name="Porcentual 2 55" xfId="2296"/>
    <cellStyle name="Porcentual 2 56" xfId="2297"/>
    <cellStyle name="Porcentual 2 57" xfId="2298"/>
    <cellStyle name="Porcentual 2 58" xfId="2299"/>
    <cellStyle name="Porcentual 2 59" xfId="2300"/>
    <cellStyle name="Porcentual 2 6" xfId="2301"/>
    <cellStyle name="Porcentual 2 60" xfId="2302"/>
    <cellStyle name="Porcentual 2 61" xfId="2303"/>
    <cellStyle name="Porcentual 2 62" xfId="2304"/>
    <cellStyle name="Porcentual 2 63" xfId="2305"/>
    <cellStyle name="Porcentual 2 64" xfId="2306"/>
    <cellStyle name="Porcentual 2 65" xfId="2307"/>
    <cellStyle name="Porcentual 2 66" xfId="2308"/>
    <cellStyle name="Porcentual 2 67" xfId="2309"/>
    <cellStyle name="Porcentual 2 68" xfId="2310"/>
    <cellStyle name="Porcentual 2 69" xfId="2311"/>
    <cellStyle name="Porcentual 2 7" xfId="2312"/>
    <cellStyle name="Porcentual 2 70" xfId="2313"/>
    <cellStyle name="Porcentual 2 71" xfId="2314"/>
    <cellStyle name="Porcentual 2 72" xfId="2315"/>
    <cellStyle name="Porcentual 2 73" xfId="2316"/>
    <cellStyle name="Porcentual 2 74" xfId="2317"/>
    <cellStyle name="Porcentual 2 75" xfId="2318"/>
    <cellStyle name="Porcentual 2 76" xfId="2319"/>
    <cellStyle name="Porcentual 2 77" xfId="2320"/>
    <cellStyle name="Porcentual 2 78" xfId="2321"/>
    <cellStyle name="Porcentual 2 79" xfId="2322"/>
    <cellStyle name="Porcentual 2 8" xfId="2323"/>
    <cellStyle name="Porcentual 2 80" xfId="2324"/>
    <cellStyle name="Porcentual 2 81" xfId="2325"/>
    <cellStyle name="Porcentual 2 82" xfId="2326"/>
    <cellStyle name="Porcentual 2 83" xfId="2327"/>
    <cellStyle name="Porcentual 2 84" xfId="2328"/>
    <cellStyle name="Porcentual 2 85" xfId="2329"/>
    <cellStyle name="Porcentual 2 86" xfId="2330"/>
    <cellStyle name="Porcentual 2 87" xfId="2331"/>
    <cellStyle name="Porcentual 2 88" xfId="2332"/>
    <cellStyle name="Porcentual 2 89" xfId="2333"/>
    <cellStyle name="Porcentual 2 9" xfId="2334"/>
    <cellStyle name="Porcentual 20" xfId="2335"/>
    <cellStyle name="Porcentual 21" xfId="2336"/>
    <cellStyle name="Porcentual 22" xfId="2337"/>
    <cellStyle name="Porcentual 23" xfId="2338"/>
    <cellStyle name="Porcentual 24" xfId="2339"/>
    <cellStyle name="Porcentual 25" xfId="2340"/>
    <cellStyle name="Porcentual 26" xfId="2341"/>
    <cellStyle name="Porcentual 27" xfId="2342"/>
    <cellStyle name="Porcentual 28" xfId="2343"/>
    <cellStyle name="Porcentual 29" xfId="2344"/>
    <cellStyle name="Porcentual 3" xfId="2345"/>
    <cellStyle name="Porcentual 30" xfId="2346"/>
    <cellStyle name="Porcentual 31" xfId="2347"/>
    <cellStyle name="Porcentual 32" xfId="2348"/>
    <cellStyle name="Porcentual 33" xfId="2349"/>
    <cellStyle name="Porcentual 34" xfId="2350"/>
    <cellStyle name="Porcentual 35" xfId="2351"/>
    <cellStyle name="Porcentual 36" xfId="2352"/>
    <cellStyle name="Porcentual 37" xfId="2353"/>
    <cellStyle name="Porcentual 38" xfId="2354"/>
    <cellStyle name="Porcentual 39" xfId="2355"/>
    <cellStyle name="Porcentual 4" xfId="2356"/>
    <cellStyle name="Porcentual 40" xfId="2357"/>
    <cellStyle name="Porcentual 41" xfId="2358"/>
    <cellStyle name="Porcentual 42" xfId="2359"/>
    <cellStyle name="Porcentual 43" xfId="2360"/>
    <cellStyle name="Porcentual 44" xfId="2361"/>
    <cellStyle name="Porcentual 45" xfId="2362"/>
    <cellStyle name="Porcentual 46" xfId="2363"/>
    <cellStyle name="Porcentual 47" xfId="2364"/>
    <cellStyle name="Porcentual 48" xfId="2365"/>
    <cellStyle name="Porcentual 49" xfId="2366"/>
    <cellStyle name="Porcentual 5" xfId="2367"/>
    <cellStyle name="Porcentual 50" xfId="2368"/>
    <cellStyle name="Porcentual 51" xfId="2369"/>
    <cellStyle name="Porcentual 52" xfId="2370"/>
    <cellStyle name="Porcentual 53" xfId="2371"/>
    <cellStyle name="Porcentual 54" xfId="2372"/>
    <cellStyle name="Porcentual 55" xfId="2373"/>
    <cellStyle name="Porcentual 56" xfId="2374"/>
    <cellStyle name="Porcentual 57" xfId="2375"/>
    <cellStyle name="Porcentual 58" xfId="2376"/>
    <cellStyle name="Porcentual 59" xfId="2377"/>
    <cellStyle name="Porcentual 6" xfId="2378"/>
    <cellStyle name="Porcentual 60" xfId="2379"/>
    <cellStyle name="Porcentual 61" xfId="2380"/>
    <cellStyle name="Porcentual 62" xfId="2381"/>
    <cellStyle name="Porcentual 63" xfId="2382"/>
    <cellStyle name="Porcentual 64" xfId="2383"/>
    <cellStyle name="Porcentual 65" xfId="2384"/>
    <cellStyle name="Porcentual 66" xfId="2385"/>
    <cellStyle name="Porcentual 67" xfId="2386"/>
    <cellStyle name="Porcentual 68" xfId="2387"/>
    <cellStyle name="Porcentual 69" xfId="2388"/>
    <cellStyle name="Porcentual 7" xfId="2389"/>
    <cellStyle name="Porcentual 70" xfId="2390"/>
    <cellStyle name="Porcentual 71" xfId="2391"/>
    <cellStyle name="Porcentual 72" xfId="2392"/>
    <cellStyle name="Porcentual 8" xfId="2393"/>
    <cellStyle name="Porcentual 9" xfId="2394"/>
    <cellStyle name="Salida 10" xfId="2395"/>
    <cellStyle name="Salida 10 10" xfId="4066"/>
    <cellStyle name="Salida 10 11" xfId="4214"/>
    <cellStyle name="Salida 10 12" xfId="4827"/>
    <cellStyle name="Salida 10 2" xfId="2623"/>
    <cellStyle name="Salida 10 2 10" xfId="4475"/>
    <cellStyle name="Salida 10 2 11" xfId="4599"/>
    <cellStyle name="Salida 10 2 12" xfId="4723"/>
    <cellStyle name="Salida 10 2 13" xfId="4931"/>
    <cellStyle name="Salida 10 2 2" xfId="3433"/>
    <cellStyle name="Salida 10 2 3" xfId="3528"/>
    <cellStyle name="Salida 10 2 4" xfId="3613"/>
    <cellStyle name="Salida 10 2 5" xfId="3759"/>
    <cellStyle name="Salida 10 2 6" xfId="3906"/>
    <cellStyle name="Salida 10 2 7" xfId="4046"/>
    <cellStyle name="Salida 10 2 8" xfId="4194"/>
    <cellStyle name="Salida 10 2 9" xfId="4335"/>
    <cellStyle name="Salida 10 3" xfId="3272"/>
    <cellStyle name="Salida 10 4" xfId="2727"/>
    <cellStyle name="Salida 10 5" xfId="3314"/>
    <cellStyle name="Salida 10 6" xfId="2708"/>
    <cellStyle name="Salida 10 7" xfId="3334"/>
    <cellStyle name="Salida 10 8" xfId="3779"/>
    <cellStyle name="Salida 10 9" xfId="3819"/>
    <cellStyle name="Salida 11" xfId="2396"/>
    <cellStyle name="Salida 11 10" xfId="3960"/>
    <cellStyle name="Salida 11 11" xfId="4106"/>
    <cellStyle name="Salida 11 12" xfId="4828"/>
    <cellStyle name="Salida 11 2" xfId="2624"/>
    <cellStyle name="Salida 11 2 10" xfId="4476"/>
    <cellStyle name="Salida 11 2 11" xfId="4600"/>
    <cellStyle name="Salida 11 2 12" xfId="4724"/>
    <cellStyle name="Salida 11 2 13" xfId="4932"/>
    <cellStyle name="Salida 11 2 2" xfId="3434"/>
    <cellStyle name="Salida 11 2 3" xfId="3529"/>
    <cellStyle name="Salida 11 2 4" xfId="3614"/>
    <cellStyle name="Salida 11 2 5" xfId="3760"/>
    <cellStyle name="Salida 11 2 6" xfId="3907"/>
    <cellStyle name="Salida 11 2 7" xfId="4047"/>
    <cellStyle name="Salida 11 2 8" xfId="4195"/>
    <cellStyle name="Salida 11 2 9" xfId="4336"/>
    <cellStyle name="Salida 11 3" xfId="3273"/>
    <cellStyle name="Salida 11 4" xfId="2726"/>
    <cellStyle name="Salida 11 5" xfId="3315"/>
    <cellStyle name="Salida 11 6" xfId="2707"/>
    <cellStyle name="Salida 11 7" xfId="3453"/>
    <cellStyle name="Salida 11 8" xfId="3669"/>
    <cellStyle name="Salida 11 9" xfId="3820"/>
    <cellStyle name="Salida 12" xfId="2397"/>
    <cellStyle name="Salida 12 10" xfId="4067"/>
    <cellStyle name="Salida 12 11" xfId="4107"/>
    <cellStyle name="Salida 12 12" xfId="4829"/>
    <cellStyle name="Salida 12 2" xfId="2625"/>
    <cellStyle name="Salida 12 2 10" xfId="4477"/>
    <cellStyle name="Salida 12 2 11" xfId="4601"/>
    <cellStyle name="Salida 12 2 12" xfId="4725"/>
    <cellStyle name="Salida 12 2 13" xfId="4933"/>
    <cellStyle name="Salida 12 2 2" xfId="3435"/>
    <cellStyle name="Salida 12 2 3" xfId="3530"/>
    <cellStyle name="Salida 12 2 4" xfId="3615"/>
    <cellStyle name="Salida 12 2 5" xfId="3761"/>
    <cellStyle name="Salida 12 2 6" xfId="3908"/>
    <cellStyle name="Salida 12 2 7" xfId="4048"/>
    <cellStyle name="Salida 12 2 8" xfId="4196"/>
    <cellStyle name="Salida 12 2 9" xfId="4337"/>
    <cellStyle name="Salida 12 3" xfId="3274"/>
    <cellStyle name="Salida 12 4" xfId="2725"/>
    <cellStyle name="Salida 12 5" xfId="3316"/>
    <cellStyle name="Salida 12 6" xfId="2706"/>
    <cellStyle name="Salida 12 7" xfId="3801"/>
    <cellStyle name="Salida 12 8" xfId="3780"/>
    <cellStyle name="Salida 12 9" xfId="4088"/>
    <cellStyle name="Salida 13" xfId="2398"/>
    <cellStyle name="Salida 13 10" xfId="3961"/>
    <cellStyle name="Salida 13 11" xfId="4108"/>
    <cellStyle name="Salida 13 12" xfId="4830"/>
    <cellStyle name="Salida 13 2" xfId="2626"/>
    <cellStyle name="Salida 13 2 10" xfId="4478"/>
    <cellStyle name="Salida 13 2 11" xfId="4602"/>
    <cellStyle name="Salida 13 2 12" xfId="4726"/>
    <cellStyle name="Salida 13 2 13" xfId="4934"/>
    <cellStyle name="Salida 13 2 2" xfId="3436"/>
    <cellStyle name="Salida 13 2 3" xfId="3531"/>
    <cellStyle name="Salida 13 2 4" xfId="3616"/>
    <cellStyle name="Salida 13 2 5" xfId="3762"/>
    <cellStyle name="Salida 13 2 6" xfId="3909"/>
    <cellStyle name="Salida 13 2 7" xfId="4049"/>
    <cellStyle name="Salida 13 2 8" xfId="4197"/>
    <cellStyle name="Salida 13 2 9" xfId="4338"/>
    <cellStyle name="Salida 13 3" xfId="3275"/>
    <cellStyle name="Salida 13 4" xfId="2724"/>
    <cellStyle name="Salida 13 5" xfId="3317"/>
    <cellStyle name="Salida 13 6" xfId="2705"/>
    <cellStyle name="Salida 13 7" xfId="3802"/>
    <cellStyle name="Salida 13 8" xfId="3670"/>
    <cellStyle name="Salida 13 9" xfId="4089"/>
    <cellStyle name="Salida 14" xfId="2399"/>
    <cellStyle name="Salida 14 10" xfId="4235"/>
    <cellStyle name="Salida 14 11" xfId="4375"/>
    <cellStyle name="Salida 14 12" xfId="4831"/>
    <cellStyle name="Salida 14 2" xfId="2627"/>
    <cellStyle name="Salida 14 2 10" xfId="4479"/>
    <cellStyle name="Salida 14 2 11" xfId="4603"/>
    <cellStyle name="Salida 14 2 12" xfId="4727"/>
    <cellStyle name="Salida 14 2 13" xfId="4935"/>
    <cellStyle name="Salida 14 2 2" xfId="3437"/>
    <cellStyle name="Salida 14 2 3" xfId="3532"/>
    <cellStyle name="Salida 14 2 4" xfId="3617"/>
    <cellStyle name="Salida 14 2 5" xfId="3763"/>
    <cellStyle name="Salida 14 2 6" xfId="3910"/>
    <cellStyle name="Salida 14 2 7" xfId="4050"/>
    <cellStyle name="Salida 14 2 8" xfId="4198"/>
    <cellStyle name="Salida 14 2 9" xfId="4339"/>
    <cellStyle name="Salida 14 3" xfId="3276"/>
    <cellStyle name="Salida 14 4" xfId="2723"/>
    <cellStyle name="Salida 14 5" xfId="3318"/>
    <cellStyle name="Salida 14 6" xfId="3653"/>
    <cellStyle name="Salida 14 7" xfId="3803"/>
    <cellStyle name="Salida 14 8" xfId="3671"/>
    <cellStyle name="Salida 14 9" xfId="4090"/>
    <cellStyle name="Salida 15" xfId="2400"/>
    <cellStyle name="Salida 15 10" xfId="4236"/>
    <cellStyle name="Salida 15 11" xfId="4376"/>
    <cellStyle name="Salida 15 12" xfId="4832"/>
    <cellStyle name="Salida 15 2" xfId="2628"/>
    <cellStyle name="Salida 15 2 10" xfId="4480"/>
    <cellStyle name="Salida 15 2 11" xfId="4604"/>
    <cellStyle name="Salida 15 2 12" xfId="4728"/>
    <cellStyle name="Salida 15 2 13" xfId="4936"/>
    <cellStyle name="Salida 15 2 2" xfId="3438"/>
    <cellStyle name="Salida 15 2 3" xfId="3533"/>
    <cellStyle name="Salida 15 2 4" xfId="3618"/>
    <cellStyle name="Salida 15 2 5" xfId="3764"/>
    <cellStyle name="Salida 15 2 6" xfId="3911"/>
    <cellStyle name="Salida 15 2 7" xfId="4051"/>
    <cellStyle name="Salida 15 2 8" xfId="4199"/>
    <cellStyle name="Salida 15 2 9" xfId="4340"/>
    <cellStyle name="Salida 15 3" xfId="3277"/>
    <cellStyle name="Salida 15 4" xfId="2722"/>
    <cellStyle name="Salida 15 5" xfId="3319"/>
    <cellStyle name="Salida 15 6" xfId="3654"/>
    <cellStyle name="Salida 15 7" xfId="3804"/>
    <cellStyle name="Salida 15 8" xfId="3672"/>
    <cellStyle name="Salida 15 9" xfId="4091"/>
    <cellStyle name="Salida 16" xfId="2401"/>
    <cellStyle name="Salida 16 10" xfId="4237"/>
    <cellStyle name="Salida 16 11" xfId="4377"/>
    <cellStyle name="Salida 16 12" xfId="4833"/>
    <cellStyle name="Salida 16 2" xfId="2629"/>
    <cellStyle name="Salida 16 2 10" xfId="4481"/>
    <cellStyle name="Salida 16 2 11" xfId="4605"/>
    <cellStyle name="Salida 16 2 12" xfId="4729"/>
    <cellStyle name="Salida 16 2 13" xfId="4937"/>
    <cellStyle name="Salida 16 2 2" xfId="3439"/>
    <cellStyle name="Salida 16 2 3" xfId="3534"/>
    <cellStyle name="Salida 16 2 4" xfId="3619"/>
    <cellStyle name="Salida 16 2 5" xfId="3765"/>
    <cellStyle name="Salida 16 2 6" xfId="3912"/>
    <cellStyle name="Salida 16 2 7" xfId="4052"/>
    <cellStyle name="Salida 16 2 8" xfId="4200"/>
    <cellStyle name="Salida 16 2 9" xfId="4341"/>
    <cellStyle name="Salida 16 3" xfId="3278"/>
    <cellStyle name="Salida 16 4" xfId="2721"/>
    <cellStyle name="Salida 16 5" xfId="3320"/>
    <cellStyle name="Salida 16 6" xfId="3655"/>
    <cellStyle name="Salida 16 7" xfId="3805"/>
    <cellStyle name="Salida 16 8" xfId="3946"/>
    <cellStyle name="Salida 16 9" xfId="4092"/>
    <cellStyle name="Salida 17" xfId="2402"/>
    <cellStyle name="Salida 17 10" xfId="4238"/>
    <cellStyle name="Salida 17 11" xfId="4378"/>
    <cellStyle name="Salida 17 12" xfId="4834"/>
    <cellStyle name="Salida 17 2" xfId="2630"/>
    <cellStyle name="Salida 17 2 10" xfId="4482"/>
    <cellStyle name="Salida 17 2 11" xfId="4606"/>
    <cellStyle name="Salida 17 2 12" xfId="4730"/>
    <cellStyle name="Salida 17 2 13" xfId="4938"/>
    <cellStyle name="Salida 17 2 2" xfId="3440"/>
    <cellStyle name="Salida 17 2 3" xfId="3535"/>
    <cellStyle name="Salida 17 2 4" xfId="3620"/>
    <cellStyle name="Salida 17 2 5" xfId="3766"/>
    <cellStyle name="Salida 17 2 6" xfId="3913"/>
    <cellStyle name="Salida 17 2 7" xfId="4053"/>
    <cellStyle name="Salida 17 2 8" xfId="4201"/>
    <cellStyle name="Salida 17 2 9" xfId="4342"/>
    <cellStyle name="Salida 17 3" xfId="3279"/>
    <cellStyle name="Salida 17 4" xfId="2720"/>
    <cellStyle name="Salida 17 5" xfId="3321"/>
    <cellStyle name="Salida 17 6" xfId="3656"/>
    <cellStyle name="Salida 17 7" xfId="3806"/>
    <cellStyle name="Salida 17 8" xfId="3947"/>
    <cellStyle name="Salida 17 9" xfId="4093"/>
    <cellStyle name="Salida 18" xfId="2403"/>
    <cellStyle name="Salida 18 10" xfId="4239"/>
    <cellStyle name="Salida 18 11" xfId="4379"/>
    <cellStyle name="Salida 18 12" xfId="4835"/>
    <cellStyle name="Salida 18 2" xfId="2631"/>
    <cellStyle name="Salida 18 2 10" xfId="4483"/>
    <cellStyle name="Salida 18 2 11" xfId="4607"/>
    <cellStyle name="Salida 18 2 12" xfId="4731"/>
    <cellStyle name="Salida 18 2 13" xfId="4939"/>
    <cellStyle name="Salida 18 2 2" xfId="3441"/>
    <cellStyle name="Salida 18 2 3" xfId="3536"/>
    <cellStyle name="Salida 18 2 4" xfId="3621"/>
    <cellStyle name="Salida 18 2 5" xfId="3767"/>
    <cellStyle name="Salida 18 2 6" xfId="3914"/>
    <cellStyle name="Salida 18 2 7" xfId="4054"/>
    <cellStyle name="Salida 18 2 8" xfId="4202"/>
    <cellStyle name="Salida 18 2 9" xfId="4343"/>
    <cellStyle name="Salida 18 3" xfId="3280"/>
    <cellStyle name="Salida 18 4" xfId="2719"/>
    <cellStyle name="Salida 18 5" xfId="3322"/>
    <cellStyle name="Salida 18 6" xfId="3657"/>
    <cellStyle name="Salida 18 7" xfId="3807"/>
    <cellStyle name="Salida 18 8" xfId="3948"/>
    <cellStyle name="Salida 18 9" xfId="4094"/>
    <cellStyle name="Salida 19" xfId="2404"/>
    <cellStyle name="Salida 19 10" xfId="4240"/>
    <cellStyle name="Salida 19 11" xfId="4380"/>
    <cellStyle name="Salida 19 12" xfId="4836"/>
    <cellStyle name="Salida 19 2" xfId="2632"/>
    <cellStyle name="Salida 19 2 10" xfId="4484"/>
    <cellStyle name="Salida 19 2 11" xfId="4608"/>
    <cellStyle name="Salida 19 2 12" xfId="4732"/>
    <cellStyle name="Salida 19 2 13" xfId="4940"/>
    <cellStyle name="Salida 19 2 2" xfId="3442"/>
    <cellStyle name="Salida 19 2 3" xfId="3537"/>
    <cellStyle name="Salida 19 2 4" xfId="3622"/>
    <cellStyle name="Salida 19 2 5" xfId="3768"/>
    <cellStyle name="Salida 19 2 6" xfId="3915"/>
    <cellStyle name="Salida 19 2 7" xfId="4055"/>
    <cellStyle name="Salida 19 2 8" xfId="4203"/>
    <cellStyle name="Salida 19 2 9" xfId="4344"/>
    <cellStyle name="Salida 19 3" xfId="3281"/>
    <cellStyle name="Salida 19 4" xfId="2718"/>
    <cellStyle name="Salida 19 5" xfId="3323"/>
    <cellStyle name="Salida 19 6" xfId="3658"/>
    <cellStyle name="Salida 19 7" xfId="3808"/>
    <cellStyle name="Salida 19 8" xfId="3949"/>
    <cellStyle name="Salida 19 9" xfId="4095"/>
    <cellStyle name="Salida 2" xfId="2405"/>
    <cellStyle name="Salida 2 10" xfId="4241"/>
    <cellStyle name="Salida 2 11" xfId="4381"/>
    <cellStyle name="Salida 2 12" xfId="4837"/>
    <cellStyle name="Salida 2 2" xfId="2633"/>
    <cellStyle name="Salida 2 2 10" xfId="4485"/>
    <cellStyle name="Salida 2 2 11" xfId="4609"/>
    <cellStyle name="Salida 2 2 12" xfId="4733"/>
    <cellStyle name="Salida 2 2 13" xfId="4941"/>
    <cellStyle name="Salida 2 2 2" xfId="3443"/>
    <cellStyle name="Salida 2 2 3" xfId="3538"/>
    <cellStyle name="Salida 2 2 4" xfId="3623"/>
    <cellStyle name="Salida 2 2 5" xfId="3769"/>
    <cellStyle name="Salida 2 2 6" xfId="3916"/>
    <cellStyle name="Salida 2 2 7" xfId="4056"/>
    <cellStyle name="Salida 2 2 8" xfId="4204"/>
    <cellStyle name="Salida 2 2 9" xfId="4345"/>
    <cellStyle name="Salida 2 3" xfId="3282"/>
    <cellStyle name="Salida 2 4" xfId="2717"/>
    <cellStyle name="Salida 2 5" xfId="3324"/>
    <cellStyle name="Salida 2 6" xfId="3659"/>
    <cellStyle name="Salida 2 7" xfId="3809"/>
    <cellStyle name="Salida 2 8" xfId="3950"/>
    <cellStyle name="Salida 2 9" xfId="4096"/>
    <cellStyle name="Salida 20" xfId="2406"/>
    <cellStyle name="Salida 20 10" xfId="4242"/>
    <cellStyle name="Salida 20 11" xfId="4382"/>
    <cellStyle name="Salida 20 12" xfId="4838"/>
    <cellStyle name="Salida 20 2" xfId="2634"/>
    <cellStyle name="Salida 20 2 10" xfId="4486"/>
    <cellStyle name="Salida 20 2 11" xfId="4610"/>
    <cellStyle name="Salida 20 2 12" xfId="4734"/>
    <cellStyle name="Salida 20 2 13" xfId="4942"/>
    <cellStyle name="Salida 20 2 2" xfId="3444"/>
    <cellStyle name="Salida 20 2 3" xfId="3539"/>
    <cellStyle name="Salida 20 2 4" xfId="3624"/>
    <cellStyle name="Salida 20 2 5" xfId="3770"/>
    <cellStyle name="Salida 20 2 6" xfId="3917"/>
    <cellStyle name="Salida 20 2 7" xfId="4057"/>
    <cellStyle name="Salida 20 2 8" xfId="4205"/>
    <cellStyle name="Salida 20 2 9" xfId="4346"/>
    <cellStyle name="Salida 20 3" xfId="3283"/>
    <cellStyle name="Salida 20 4" xfId="2716"/>
    <cellStyle name="Salida 20 5" xfId="3325"/>
    <cellStyle name="Salida 20 6" xfId="3660"/>
    <cellStyle name="Salida 20 7" xfId="3810"/>
    <cellStyle name="Salida 20 8" xfId="3951"/>
    <cellStyle name="Salida 20 9" xfId="4097"/>
    <cellStyle name="Salida 21" xfId="2407"/>
    <cellStyle name="Salida 21 10" xfId="4243"/>
    <cellStyle name="Salida 21 11" xfId="4383"/>
    <cellStyle name="Salida 21 12" xfId="4839"/>
    <cellStyle name="Salida 21 2" xfId="2635"/>
    <cellStyle name="Salida 21 2 10" xfId="4487"/>
    <cellStyle name="Salida 21 2 11" xfId="4611"/>
    <cellStyle name="Salida 21 2 12" xfId="4735"/>
    <cellStyle name="Salida 21 2 13" xfId="4943"/>
    <cellStyle name="Salida 21 2 2" xfId="3445"/>
    <cellStyle name="Salida 21 2 3" xfId="3540"/>
    <cellStyle name="Salida 21 2 4" xfId="3625"/>
    <cellStyle name="Salida 21 2 5" xfId="3771"/>
    <cellStyle name="Salida 21 2 6" xfId="3918"/>
    <cellStyle name="Salida 21 2 7" xfId="4058"/>
    <cellStyle name="Salida 21 2 8" xfId="4206"/>
    <cellStyle name="Salida 21 2 9" xfId="4347"/>
    <cellStyle name="Salida 21 3" xfId="3284"/>
    <cellStyle name="Salida 21 4" xfId="2715"/>
    <cellStyle name="Salida 21 5" xfId="3326"/>
    <cellStyle name="Salida 21 6" xfId="3661"/>
    <cellStyle name="Salida 21 7" xfId="3811"/>
    <cellStyle name="Salida 21 8" xfId="3952"/>
    <cellStyle name="Salida 21 9" xfId="4098"/>
    <cellStyle name="Salida 3" xfId="2408"/>
    <cellStyle name="Salida 3 10" xfId="4244"/>
    <cellStyle name="Salida 3 11" xfId="4384"/>
    <cellStyle name="Salida 3 12" xfId="4840"/>
    <cellStyle name="Salida 3 2" xfId="2636"/>
    <cellStyle name="Salida 3 2 10" xfId="4488"/>
    <cellStyle name="Salida 3 2 11" xfId="4612"/>
    <cellStyle name="Salida 3 2 12" xfId="4736"/>
    <cellStyle name="Salida 3 2 13" xfId="4944"/>
    <cellStyle name="Salida 3 2 2" xfId="3446"/>
    <cellStyle name="Salida 3 2 3" xfId="3541"/>
    <cellStyle name="Salida 3 2 4" xfId="3626"/>
    <cellStyle name="Salida 3 2 5" xfId="3772"/>
    <cellStyle name="Salida 3 2 6" xfId="3919"/>
    <cellStyle name="Salida 3 2 7" xfId="4059"/>
    <cellStyle name="Salida 3 2 8" xfId="4207"/>
    <cellStyle name="Salida 3 2 9" xfId="4348"/>
    <cellStyle name="Salida 3 3" xfId="3285"/>
    <cellStyle name="Salida 3 4" xfId="2714"/>
    <cellStyle name="Salida 3 5" xfId="3327"/>
    <cellStyle name="Salida 3 6" xfId="3662"/>
    <cellStyle name="Salida 3 7" xfId="3812"/>
    <cellStyle name="Salida 3 8" xfId="3953"/>
    <cellStyle name="Salida 3 9" xfId="4099"/>
    <cellStyle name="Salida 4" xfId="2409"/>
    <cellStyle name="Salida 4 10" xfId="4245"/>
    <cellStyle name="Salida 4 11" xfId="4385"/>
    <cellStyle name="Salida 4 12" xfId="4841"/>
    <cellStyle name="Salida 4 2" xfId="2637"/>
    <cellStyle name="Salida 4 2 10" xfId="4489"/>
    <cellStyle name="Salida 4 2 11" xfId="4613"/>
    <cellStyle name="Salida 4 2 12" xfId="4737"/>
    <cellStyle name="Salida 4 2 13" xfId="4945"/>
    <cellStyle name="Salida 4 2 2" xfId="3447"/>
    <cellStyle name="Salida 4 2 3" xfId="3542"/>
    <cellStyle name="Salida 4 2 4" xfId="3627"/>
    <cellStyle name="Salida 4 2 5" xfId="3773"/>
    <cellStyle name="Salida 4 2 6" xfId="3920"/>
    <cellStyle name="Salida 4 2 7" xfId="4060"/>
    <cellStyle name="Salida 4 2 8" xfId="4208"/>
    <cellStyle name="Salida 4 2 9" xfId="4349"/>
    <cellStyle name="Salida 4 3" xfId="3286"/>
    <cellStyle name="Salida 4 4" xfId="2713"/>
    <cellStyle name="Salida 4 5" xfId="3328"/>
    <cellStyle name="Salida 4 6" xfId="3663"/>
    <cellStyle name="Salida 4 7" xfId="3813"/>
    <cellStyle name="Salida 4 8" xfId="3954"/>
    <cellStyle name="Salida 4 9" xfId="4100"/>
    <cellStyle name="Salida 5" xfId="2410"/>
    <cellStyle name="Salida 5 10" xfId="4246"/>
    <cellStyle name="Salida 5 11" xfId="4386"/>
    <cellStyle name="Salida 5 12" xfId="4842"/>
    <cellStyle name="Salida 5 2" xfId="2638"/>
    <cellStyle name="Salida 5 2 10" xfId="4490"/>
    <cellStyle name="Salida 5 2 11" xfId="4614"/>
    <cellStyle name="Salida 5 2 12" xfId="4738"/>
    <cellStyle name="Salida 5 2 13" xfId="4946"/>
    <cellStyle name="Salida 5 2 2" xfId="3448"/>
    <cellStyle name="Salida 5 2 3" xfId="3543"/>
    <cellStyle name="Salida 5 2 4" xfId="3628"/>
    <cellStyle name="Salida 5 2 5" xfId="3774"/>
    <cellStyle name="Salida 5 2 6" xfId="3921"/>
    <cellStyle name="Salida 5 2 7" xfId="4061"/>
    <cellStyle name="Salida 5 2 8" xfId="4209"/>
    <cellStyle name="Salida 5 2 9" xfId="4350"/>
    <cellStyle name="Salida 5 3" xfId="3287"/>
    <cellStyle name="Salida 5 4" xfId="2712"/>
    <cellStyle name="Salida 5 5" xfId="3329"/>
    <cellStyle name="Salida 5 6" xfId="3664"/>
    <cellStyle name="Salida 5 7" xfId="3814"/>
    <cellStyle name="Salida 5 8" xfId="3955"/>
    <cellStyle name="Salida 5 9" xfId="4101"/>
    <cellStyle name="Salida 6" xfId="2411"/>
    <cellStyle name="Salida 6 10" xfId="4247"/>
    <cellStyle name="Salida 6 11" xfId="4387"/>
    <cellStyle name="Salida 6 12" xfId="4843"/>
    <cellStyle name="Salida 6 2" xfId="2639"/>
    <cellStyle name="Salida 6 2 10" xfId="4491"/>
    <cellStyle name="Salida 6 2 11" xfId="4615"/>
    <cellStyle name="Salida 6 2 12" xfId="4739"/>
    <cellStyle name="Salida 6 2 13" xfId="4947"/>
    <cellStyle name="Salida 6 2 2" xfId="3449"/>
    <cellStyle name="Salida 6 2 3" xfId="3544"/>
    <cellStyle name="Salida 6 2 4" xfId="3629"/>
    <cellStyle name="Salida 6 2 5" xfId="3775"/>
    <cellStyle name="Salida 6 2 6" xfId="3922"/>
    <cellStyle name="Salida 6 2 7" xfId="4062"/>
    <cellStyle name="Salida 6 2 8" xfId="4210"/>
    <cellStyle name="Salida 6 2 9" xfId="4351"/>
    <cellStyle name="Salida 6 3" xfId="3288"/>
    <cellStyle name="Salida 6 4" xfId="2711"/>
    <cellStyle name="Salida 6 5" xfId="3330"/>
    <cellStyle name="Salida 6 6" xfId="3665"/>
    <cellStyle name="Salida 6 7" xfId="3815"/>
    <cellStyle name="Salida 6 8" xfId="3956"/>
    <cellStyle name="Salida 6 9" xfId="4102"/>
    <cellStyle name="Salida 7" xfId="2412"/>
    <cellStyle name="Salida 7 10" xfId="4248"/>
    <cellStyle name="Salida 7 11" xfId="4388"/>
    <cellStyle name="Salida 7 12" xfId="4844"/>
    <cellStyle name="Salida 7 2" xfId="2640"/>
    <cellStyle name="Salida 7 2 10" xfId="4492"/>
    <cellStyle name="Salida 7 2 11" xfId="4616"/>
    <cellStyle name="Salida 7 2 12" xfId="4740"/>
    <cellStyle name="Salida 7 2 13" xfId="4948"/>
    <cellStyle name="Salida 7 2 2" xfId="3450"/>
    <cellStyle name="Salida 7 2 3" xfId="3545"/>
    <cellStyle name="Salida 7 2 4" xfId="3630"/>
    <cellStyle name="Salida 7 2 5" xfId="3776"/>
    <cellStyle name="Salida 7 2 6" xfId="3923"/>
    <cellStyle name="Salida 7 2 7" xfId="4063"/>
    <cellStyle name="Salida 7 2 8" xfId="4211"/>
    <cellStyle name="Salida 7 2 9" xfId="4352"/>
    <cellStyle name="Salida 7 3" xfId="3289"/>
    <cellStyle name="Salida 7 4" xfId="2710"/>
    <cellStyle name="Salida 7 5" xfId="3331"/>
    <cellStyle name="Salida 7 6" xfId="3666"/>
    <cellStyle name="Salida 7 7" xfId="3816"/>
    <cellStyle name="Salida 7 8" xfId="3957"/>
    <cellStyle name="Salida 7 9" xfId="4103"/>
    <cellStyle name="Salida 8" xfId="2413"/>
    <cellStyle name="Salida 8 10" xfId="4249"/>
    <cellStyle name="Salida 8 11" xfId="4389"/>
    <cellStyle name="Salida 8 12" xfId="4845"/>
    <cellStyle name="Salida 8 2" xfId="2641"/>
    <cellStyle name="Salida 8 2 10" xfId="4493"/>
    <cellStyle name="Salida 8 2 11" xfId="4617"/>
    <cellStyle name="Salida 8 2 12" xfId="4741"/>
    <cellStyle name="Salida 8 2 13" xfId="4949"/>
    <cellStyle name="Salida 8 2 2" xfId="3451"/>
    <cellStyle name="Salida 8 2 3" xfId="3546"/>
    <cellStyle name="Salida 8 2 4" xfId="3631"/>
    <cellStyle name="Salida 8 2 5" xfId="3777"/>
    <cellStyle name="Salida 8 2 6" xfId="3924"/>
    <cellStyle name="Salida 8 2 7" xfId="4064"/>
    <cellStyle name="Salida 8 2 8" xfId="4212"/>
    <cellStyle name="Salida 8 2 9" xfId="4353"/>
    <cellStyle name="Salida 8 3" xfId="3290"/>
    <cellStyle name="Salida 8 4" xfId="2709"/>
    <cellStyle name="Salida 8 5" xfId="3332"/>
    <cellStyle name="Salida 8 6" xfId="3667"/>
    <cellStyle name="Salida 8 7" xfId="3817"/>
    <cellStyle name="Salida 8 8" xfId="3958"/>
    <cellStyle name="Salida 8 9" xfId="4104"/>
    <cellStyle name="Salida 9" xfId="2414"/>
    <cellStyle name="Salida 9 10" xfId="4250"/>
    <cellStyle name="Salida 9 11" xfId="4390"/>
    <cellStyle name="Salida 9 12" xfId="4846"/>
    <cellStyle name="Salida 9 2" xfId="2642"/>
    <cellStyle name="Salida 9 2 10" xfId="4494"/>
    <cellStyle name="Salida 9 2 11" xfId="4618"/>
    <cellStyle name="Salida 9 2 12" xfId="4742"/>
    <cellStyle name="Salida 9 2 13" xfId="4950"/>
    <cellStyle name="Salida 9 2 2" xfId="3452"/>
    <cellStyle name="Salida 9 2 3" xfId="3547"/>
    <cellStyle name="Salida 9 2 4" xfId="3632"/>
    <cellStyle name="Salida 9 2 5" xfId="3778"/>
    <cellStyle name="Salida 9 2 6" xfId="3925"/>
    <cellStyle name="Salida 9 2 7" xfId="4065"/>
    <cellStyle name="Salida 9 2 8" xfId="4213"/>
    <cellStyle name="Salida 9 2 9" xfId="4354"/>
    <cellStyle name="Salida 9 3" xfId="3291"/>
    <cellStyle name="Salida 9 4" xfId="3548"/>
    <cellStyle name="Salida 9 5" xfId="3333"/>
    <cellStyle name="Salida 9 6" xfId="3668"/>
    <cellStyle name="Salida 9 7" xfId="3818"/>
    <cellStyle name="Salida 9 8" xfId="3959"/>
    <cellStyle name="Salida 9 9" xfId="4105"/>
    <cellStyle name="Texto de advertencia 10" xfId="2415"/>
    <cellStyle name="Texto de advertencia 11" xfId="2416"/>
    <cellStyle name="Texto de advertencia 12" xfId="2417"/>
    <cellStyle name="Texto de advertencia 13" xfId="2418"/>
    <cellStyle name="Texto de advertencia 14" xfId="2419"/>
    <cellStyle name="Texto de advertencia 15" xfId="2420"/>
    <cellStyle name="Texto de advertencia 16" xfId="2421"/>
    <cellStyle name="Texto de advertencia 17" xfId="2422"/>
    <cellStyle name="Texto de advertencia 18" xfId="2423"/>
    <cellStyle name="Texto de advertencia 19" xfId="2424"/>
    <cellStyle name="Texto de advertencia 2" xfId="2425"/>
    <cellStyle name="Texto de advertencia 20" xfId="2426"/>
    <cellStyle name="Texto de advertencia 21" xfId="2427"/>
    <cellStyle name="Texto de advertencia 3" xfId="2428"/>
    <cellStyle name="Texto de advertencia 4" xfId="2429"/>
    <cellStyle name="Texto de advertencia 5" xfId="2430"/>
    <cellStyle name="Texto de advertencia 6" xfId="2431"/>
    <cellStyle name="Texto de advertencia 7" xfId="2432"/>
    <cellStyle name="Texto de advertencia 8" xfId="2433"/>
    <cellStyle name="Texto de advertencia 9" xfId="2434"/>
    <cellStyle name="Texto explicativo 10" xfId="2435"/>
    <cellStyle name="Texto explicativo 11" xfId="2436"/>
    <cellStyle name="Texto explicativo 12" xfId="2437"/>
    <cellStyle name="Texto explicativo 13" xfId="2438"/>
    <cellStyle name="Texto explicativo 14" xfId="2439"/>
    <cellStyle name="Texto explicativo 15" xfId="2440"/>
    <cellStyle name="Texto explicativo 16" xfId="2441"/>
    <cellStyle name="Texto explicativo 17" xfId="2442"/>
    <cellStyle name="Texto explicativo 18" xfId="2443"/>
    <cellStyle name="Texto explicativo 19" xfId="2444"/>
    <cellStyle name="Texto explicativo 2" xfId="2445"/>
    <cellStyle name="Texto explicativo 20" xfId="2446"/>
    <cellStyle name="Texto explicativo 21" xfId="2447"/>
    <cellStyle name="Texto explicativo 3" xfId="2448"/>
    <cellStyle name="Texto explicativo 4" xfId="2449"/>
    <cellStyle name="Texto explicativo 5" xfId="2450"/>
    <cellStyle name="Texto explicativo 6" xfId="2451"/>
    <cellStyle name="Texto explicativo 7" xfId="2452"/>
    <cellStyle name="Texto explicativo 8" xfId="2453"/>
    <cellStyle name="Texto explicativo 9" xfId="2454"/>
    <cellStyle name="Title" xfId="2455"/>
    <cellStyle name="Título 1 10" xfId="2456"/>
    <cellStyle name="Título 1 11" xfId="2457"/>
    <cellStyle name="Título 1 12" xfId="2458"/>
    <cellStyle name="Título 1 13" xfId="2459"/>
    <cellStyle name="Título 1 14" xfId="2460"/>
    <cellStyle name="Título 1 15" xfId="2461"/>
    <cellStyle name="Título 1 16" xfId="2462"/>
    <cellStyle name="Título 1 17" xfId="2463"/>
    <cellStyle name="Título 1 18" xfId="2464"/>
    <cellStyle name="Título 1 19" xfId="2465"/>
    <cellStyle name="Título 1 2" xfId="2466"/>
    <cellStyle name="Título 1 20" xfId="2467"/>
    <cellStyle name="Título 1 21" xfId="2468"/>
    <cellStyle name="Título 1 3" xfId="2469"/>
    <cellStyle name="Título 1 4" xfId="2470"/>
    <cellStyle name="Título 1 5" xfId="2471"/>
    <cellStyle name="Título 1 6" xfId="2472"/>
    <cellStyle name="Título 1 7" xfId="2473"/>
    <cellStyle name="Título 1 8" xfId="2474"/>
    <cellStyle name="Título 1 9" xfId="2475"/>
    <cellStyle name="Título 10" xfId="2476"/>
    <cellStyle name="Título 11" xfId="2477"/>
    <cellStyle name="Título 12" xfId="2478"/>
    <cellStyle name="Título 13" xfId="2479"/>
    <cellStyle name="Título 14" xfId="2480"/>
    <cellStyle name="Título 15" xfId="2481"/>
    <cellStyle name="Título 16" xfId="2482"/>
    <cellStyle name="Título 17" xfId="2483"/>
    <cellStyle name="Título 18" xfId="2484"/>
    <cellStyle name="Título 19" xfId="2485"/>
    <cellStyle name="Título 2 10" xfId="2486"/>
    <cellStyle name="Título 2 11" xfId="2487"/>
    <cellStyle name="Título 2 12" xfId="2488"/>
    <cellStyle name="Título 2 13" xfId="2489"/>
    <cellStyle name="Título 2 14" xfId="2490"/>
    <cellStyle name="Título 2 15" xfId="2491"/>
    <cellStyle name="Título 2 16" xfId="2492"/>
    <cellStyle name="Título 2 17" xfId="2493"/>
    <cellStyle name="Título 2 18" xfId="2494"/>
    <cellStyle name="Título 2 19" xfId="2495"/>
    <cellStyle name="Título 2 2" xfId="2496"/>
    <cellStyle name="Título 2 20" xfId="2497"/>
    <cellStyle name="Título 2 21" xfId="2498"/>
    <cellStyle name="Título 2 3" xfId="2499"/>
    <cellStyle name="Título 2 4" xfId="2500"/>
    <cellStyle name="Título 2 5" xfId="2501"/>
    <cellStyle name="Título 2 6" xfId="2502"/>
    <cellStyle name="Título 2 7" xfId="2503"/>
    <cellStyle name="Título 2 8" xfId="2504"/>
    <cellStyle name="Título 2 9" xfId="2505"/>
    <cellStyle name="Título 20" xfId="2506"/>
    <cellStyle name="Título 21" xfId="2507"/>
    <cellStyle name="Título 22" xfId="2508"/>
    <cellStyle name="Título 23" xfId="2509"/>
    <cellStyle name="Título 3 10" xfId="2510"/>
    <cellStyle name="Título 3 10 2" xfId="2643"/>
    <cellStyle name="Título 3 11" xfId="2511"/>
    <cellStyle name="Título 3 11 2" xfId="2644"/>
    <cellStyle name="Título 3 12" xfId="2512"/>
    <cellStyle name="Título 3 12 2" xfId="2645"/>
    <cellStyle name="Título 3 13" xfId="2513"/>
    <cellStyle name="Título 3 13 2" xfId="2646"/>
    <cellStyle name="Título 3 14" xfId="2514"/>
    <cellStyle name="Título 3 14 2" xfId="2647"/>
    <cellStyle name="Título 3 15" xfId="2515"/>
    <cellStyle name="Título 3 15 2" xfId="2648"/>
    <cellStyle name="Título 3 16" xfId="2516"/>
    <cellStyle name="Título 3 16 2" xfId="2649"/>
    <cellStyle name="Título 3 17" xfId="2517"/>
    <cellStyle name="Título 3 17 2" xfId="2650"/>
    <cellStyle name="Título 3 18" xfId="2518"/>
    <cellStyle name="Título 3 18 2" xfId="2651"/>
    <cellStyle name="Título 3 19" xfId="2519"/>
    <cellStyle name="Título 3 19 2" xfId="2652"/>
    <cellStyle name="Título 3 2" xfId="2520"/>
    <cellStyle name="Título 3 2 2" xfId="2653"/>
    <cellStyle name="Título 3 20" xfId="2521"/>
    <cellStyle name="Título 3 20 2" xfId="2654"/>
    <cellStyle name="Título 3 21" xfId="2522"/>
    <cellStyle name="Título 3 21 2" xfId="2655"/>
    <cellStyle name="Título 3 3" xfId="2523"/>
    <cellStyle name="Título 3 3 2" xfId="2656"/>
    <cellStyle name="Título 3 4" xfId="2524"/>
    <cellStyle name="Título 3 4 2" xfId="2657"/>
    <cellStyle name="Título 3 5" xfId="2525"/>
    <cellStyle name="Título 3 5 2" xfId="2658"/>
    <cellStyle name="Título 3 6" xfId="2526"/>
    <cellStyle name="Título 3 6 2" xfId="2659"/>
    <cellStyle name="Título 3 7" xfId="2527"/>
    <cellStyle name="Título 3 7 2" xfId="2660"/>
    <cellStyle name="Título 3 8" xfId="2528"/>
    <cellStyle name="Título 3 8 2" xfId="2661"/>
    <cellStyle name="Título 3 9" xfId="2529"/>
    <cellStyle name="Título 3 9 2" xfId="2662"/>
    <cellStyle name="Título 4" xfId="2530"/>
    <cellStyle name="Título 5" xfId="2531"/>
    <cellStyle name="Título 6" xfId="2532"/>
    <cellStyle name="Título 7" xfId="2533"/>
    <cellStyle name="Título 8" xfId="2534"/>
    <cellStyle name="Título 9" xfId="2535"/>
    <cellStyle name="Total 10" xfId="2536"/>
    <cellStyle name="Total 10 10" xfId="4515"/>
    <cellStyle name="Total 10 11" xfId="4639"/>
    <cellStyle name="Total 10 12" xfId="4847"/>
    <cellStyle name="Total 10 2" xfId="2663"/>
    <cellStyle name="Total 10 2 10" xfId="4495"/>
    <cellStyle name="Total 10 2 11" xfId="4619"/>
    <cellStyle name="Total 10 2 12" xfId="4743"/>
    <cellStyle name="Total 10 2 13" xfId="4951"/>
    <cellStyle name="Total 10 2 2" xfId="3464"/>
    <cellStyle name="Total 10 2 3" xfId="3549"/>
    <cellStyle name="Total 10 2 4" xfId="3633"/>
    <cellStyle name="Total 10 2 5" xfId="3781"/>
    <cellStyle name="Total 10 2 6" xfId="3926"/>
    <cellStyle name="Total 10 2 7" xfId="4068"/>
    <cellStyle name="Total 10 2 8" xfId="4215"/>
    <cellStyle name="Total 10 2 9" xfId="4355"/>
    <cellStyle name="Total 10 3" xfId="3454"/>
    <cellStyle name="Total 10 4" xfId="3673"/>
    <cellStyle name="Total 10 5" xfId="3821"/>
    <cellStyle name="Total 10 6" xfId="3962"/>
    <cellStyle name="Total 10 7" xfId="4109"/>
    <cellStyle name="Total 10 8" xfId="4251"/>
    <cellStyle name="Total 10 9" xfId="4391"/>
    <cellStyle name="Total 11" xfId="2537"/>
    <cellStyle name="Total 11 10" xfId="4516"/>
    <cellStyle name="Total 11 11" xfId="4640"/>
    <cellStyle name="Total 11 12" xfId="4848"/>
    <cellStyle name="Total 11 2" xfId="2664"/>
    <cellStyle name="Total 11 2 10" xfId="4496"/>
    <cellStyle name="Total 11 2 11" xfId="4620"/>
    <cellStyle name="Total 11 2 12" xfId="4744"/>
    <cellStyle name="Total 11 2 13" xfId="4952"/>
    <cellStyle name="Total 11 2 2" xfId="3465"/>
    <cellStyle name="Total 11 2 3" xfId="3550"/>
    <cellStyle name="Total 11 2 4" xfId="3634"/>
    <cellStyle name="Total 11 2 5" xfId="3782"/>
    <cellStyle name="Total 11 2 6" xfId="3927"/>
    <cellStyle name="Total 11 2 7" xfId="4069"/>
    <cellStyle name="Total 11 2 8" xfId="4216"/>
    <cellStyle name="Total 11 2 9" xfId="4356"/>
    <cellStyle name="Total 11 3" xfId="3335"/>
    <cellStyle name="Total 11 4" xfId="3674"/>
    <cellStyle name="Total 11 5" xfId="3822"/>
    <cellStyle name="Total 11 6" xfId="3963"/>
    <cellStyle name="Total 11 7" xfId="4110"/>
    <cellStyle name="Total 11 8" xfId="4252"/>
    <cellStyle name="Total 11 9" xfId="4392"/>
    <cellStyle name="Total 12" xfId="2538"/>
    <cellStyle name="Total 12 10" xfId="4517"/>
    <cellStyle name="Total 12 11" xfId="4641"/>
    <cellStyle name="Total 12 12" xfId="4849"/>
    <cellStyle name="Total 12 2" xfId="2665"/>
    <cellStyle name="Total 12 2 10" xfId="4497"/>
    <cellStyle name="Total 12 2 11" xfId="4621"/>
    <cellStyle name="Total 12 2 12" xfId="4745"/>
    <cellStyle name="Total 12 2 13" xfId="4953"/>
    <cellStyle name="Total 12 2 2" xfId="3466"/>
    <cellStyle name="Total 12 2 3" xfId="3551"/>
    <cellStyle name="Total 12 2 4" xfId="3635"/>
    <cellStyle name="Total 12 2 5" xfId="3783"/>
    <cellStyle name="Total 12 2 6" xfId="3928"/>
    <cellStyle name="Total 12 2 7" xfId="4070"/>
    <cellStyle name="Total 12 2 8" xfId="4217"/>
    <cellStyle name="Total 12 2 9" xfId="4357"/>
    <cellStyle name="Total 12 3" xfId="3455"/>
    <cellStyle name="Total 12 4" xfId="3675"/>
    <cellStyle name="Total 12 5" xfId="3823"/>
    <cellStyle name="Total 12 6" xfId="3964"/>
    <cellStyle name="Total 12 7" xfId="4111"/>
    <cellStyle name="Total 12 8" xfId="4253"/>
    <cellStyle name="Total 12 9" xfId="4393"/>
    <cellStyle name="Total 13" xfId="2539"/>
    <cellStyle name="Total 13 10" xfId="4518"/>
    <cellStyle name="Total 13 11" xfId="4642"/>
    <cellStyle name="Total 13 12" xfId="4850"/>
    <cellStyle name="Total 13 2" xfId="2666"/>
    <cellStyle name="Total 13 2 10" xfId="4498"/>
    <cellStyle name="Total 13 2 11" xfId="4622"/>
    <cellStyle name="Total 13 2 12" xfId="4746"/>
    <cellStyle name="Total 13 2 13" xfId="4954"/>
    <cellStyle name="Total 13 2 2" xfId="3467"/>
    <cellStyle name="Total 13 2 3" xfId="3552"/>
    <cellStyle name="Total 13 2 4" xfId="3636"/>
    <cellStyle name="Total 13 2 5" xfId="3784"/>
    <cellStyle name="Total 13 2 6" xfId="3929"/>
    <cellStyle name="Total 13 2 7" xfId="4071"/>
    <cellStyle name="Total 13 2 8" xfId="4218"/>
    <cellStyle name="Total 13 2 9" xfId="4358"/>
    <cellStyle name="Total 13 3" xfId="3336"/>
    <cellStyle name="Total 13 4" xfId="3676"/>
    <cellStyle name="Total 13 5" xfId="3824"/>
    <cellStyle name="Total 13 6" xfId="3965"/>
    <cellStyle name="Total 13 7" xfId="4112"/>
    <cellStyle name="Total 13 8" xfId="4254"/>
    <cellStyle name="Total 13 9" xfId="4394"/>
    <cellStyle name="Total 14" xfId="2540"/>
    <cellStyle name="Total 14 10" xfId="4519"/>
    <cellStyle name="Total 14 11" xfId="4643"/>
    <cellStyle name="Total 14 12" xfId="4851"/>
    <cellStyle name="Total 14 2" xfId="2667"/>
    <cellStyle name="Total 14 2 10" xfId="4499"/>
    <cellStyle name="Total 14 2 11" xfId="4623"/>
    <cellStyle name="Total 14 2 12" xfId="4747"/>
    <cellStyle name="Total 14 2 13" xfId="4955"/>
    <cellStyle name="Total 14 2 2" xfId="3468"/>
    <cellStyle name="Total 14 2 3" xfId="3553"/>
    <cellStyle name="Total 14 2 4" xfId="3637"/>
    <cellStyle name="Total 14 2 5" xfId="3785"/>
    <cellStyle name="Total 14 2 6" xfId="3930"/>
    <cellStyle name="Total 14 2 7" xfId="4072"/>
    <cellStyle name="Total 14 2 8" xfId="4219"/>
    <cellStyle name="Total 14 2 9" xfId="4359"/>
    <cellStyle name="Total 14 3" xfId="3456"/>
    <cellStyle name="Total 14 4" xfId="3677"/>
    <cellStyle name="Total 14 5" xfId="3825"/>
    <cellStyle name="Total 14 6" xfId="3966"/>
    <cellStyle name="Total 14 7" xfId="4113"/>
    <cellStyle name="Total 14 8" xfId="4255"/>
    <cellStyle name="Total 14 9" xfId="4395"/>
    <cellStyle name="Total 15" xfId="2541"/>
    <cellStyle name="Total 15 10" xfId="4520"/>
    <cellStyle name="Total 15 11" xfId="4644"/>
    <cellStyle name="Total 15 12" xfId="4852"/>
    <cellStyle name="Total 15 2" xfId="2668"/>
    <cellStyle name="Total 15 2 10" xfId="4500"/>
    <cellStyle name="Total 15 2 11" xfId="4624"/>
    <cellStyle name="Total 15 2 12" xfId="4748"/>
    <cellStyle name="Total 15 2 13" xfId="4956"/>
    <cellStyle name="Total 15 2 2" xfId="3469"/>
    <cellStyle name="Total 15 2 3" xfId="3554"/>
    <cellStyle name="Total 15 2 4" xfId="3638"/>
    <cellStyle name="Total 15 2 5" xfId="3786"/>
    <cellStyle name="Total 15 2 6" xfId="3931"/>
    <cellStyle name="Total 15 2 7" xfId="4073"/>
    <cellStyle name="Total 15 2 8" xfId="4220"/>
    <cellStyle name="Total 15 2 9" xfId="4360"/>
    <cellStyle name="Total 15 3" xfId="3337"/>
    <cellStyle name="Total 15 4" xfId="3678"/>
    <cellStyle name="Total 15 5" xfId="3826"/>
    <cellStyle name="Total 15 6" xfId="3967"/>
    <cellStyle name="Total 15 7" xfId="4114"/>
    <cellStyle name="Total 15 8" xfId="4256"/>
    <cellStyle name="Total 15 9" xfId="4396"/>
    <cellStyle name="Total 16" xfId="2542"/>
    <cellStyle name="Total 16 10" xfId="4521"/>
    <cellStyle name="Total 16 11" xfId="4645"/>
    <cellStyle name="Total 16 12" xfId="4853"/>
    <cellStyle name="Total 16 2" xfId="2669"/>
    <cellStyle name="Total 16 2 10" xfId="4501"/>
    <cellStyle name="Total 16 2 11" xfId="4625"/>
    <cellStyle name="Total 16 2 12" xfId="4749"/>
    <cellStyle name="Total 16 2 13" xfId="4957"/>
    <cellStyle name="Total 16 2 2" xfId="3470"/>
    <cellStyle name="Total 16 2 3" xfId="3555"/>
    <cellStyle name="Total 16 2 4" xfId="3639"/>
    <cellStyle name="Total 16 2 5" xfId="3787"/>
    <cellStyle name="Total 16 2 6" xfId="3932"/>
    <cellStyle name="Total 16 2 7" xfId="4074"/>
    <cellStyle name="Total 16 2 8" xfId="4221"/>
    <cellStyle name="Total 16 2 9" xfId="4361"/>
    <cellStyle name="Total 16 3" xfId="3457"/>
    <cellStyle name="Total 16 4" xfId="3679"/>
    <cellStyle name="Total 16 5" xfId="3827"/>
    <cellStyle name="Total 16 6" xfId="3968"/>
    <cellStyle name="Total 16 7" xfId="4115"/>
    <cellStyle name="Total 16 8" xfId="4257"/>
    <cellStyle name="Total 16 9" xfId="4397"/>
    <cellStyle name="Total 17" xfId="2543"/>
    <cellStyle name="Total 17 10" xfId="4522"/>
    <cellStyle name="Total 17 11" xfId="4646"/>
    <cellStyle name="Total 17 12" xfId="4854"/>
    <cellStyle name="Total 17 2" xfId="2670"/>
    <cellStyle name="Total 17 2 10" xfId="4502"/>
    <cellStyle name="Total 17 2 11" xfId="4626"/>
    <cellStyle name="Total 17 2 12" xfId="4750"/>
    <cellStyle name="Total 17 2 13" xfId="4958"/>
    <cellStyle name="Total 17 2 2" xfId="3471"/>
    <cellStyle name="Total 17 2 3" xfId="3556"/>
    <cellStyle name="Total 17 2 4" xfId="3640"/>
    <cellStyle name="Total 17 2 5" xfId="3788"/>
    <cellStyle name="Total 17 2 6" xfId="3933"/>
    <cellStyle name="Total 17 2 7" xfId="4075"/>
    <cellStyle name="Total 17 2 8" xfId="4222"/>
    <cellStyle name="Total 17 2 9" xfId="4362"/>
    <cellStyle name="Total 17 3" xfId="3338"/>
    <cellStyle name="Total 17 4" xfId="3680"/>
    <cellStyle name="Total 17 5" xfId="3828"/>
    <cellStyle name="Total 17 6" xfId="3969"/>
    <cellStyle name="Total 17 7" xfId="4116"/>
    <cellStyle name="Total 17 8" xfId="4258"/>
    <cellStyle name="Total 17 9" xfId="4398"/>
    <cellStyle name="Total 18" xfId="2544"/>
    <cellStyle name="Total 18 10" xfId="4523"/>
    <cellStyle name="Total 18 11" xfId="4647"/>
    <cellStyle name="Total 18 12" xfId="4855"/>
    <cellStyle name="Total 18 2" xfId="2671"/>
    <cellStyle name="Total 18 2 10" xfId="4503"/>
    <cellStyle name="Total 18 2 11" xfId="4627"/>
    <cellStyle name="Total 18 2 12" xfId="4751"/>
    <cellStyle name="Total 18 2 13" xfId="4959"/>
    <cellStyle name="Total 18 2 2" xfId="3472"/>
    <cellStyle name="Total 18 2 3" xfId="3557"/>
    <cellStyle name="Total 18 2 4" xfId="3641"/>
    <cellStyle name="Total 18 2 5" xfId="3789"/>
    <cellStyle name="Total 18 2 6" xfId="3934"/>
    <cellStyle name="Total 18 2 7" xfId="4076"/>
    <cellStyle name="Total 18 2 8" xfId="4223"/>
    <cellStyle name="Total 18 2 9" xfId="4363"/>
    <cellStyle name="Total 18 3" xfId="3458"/>
    <cellStyle name="Total 18 4" xfId="3681"/>
    <cellStyle name="Total 18 5" xfId="3829"/>
    <cellStyle name="Total 18 6" xfId="3970"/>
    <cellStyle name="Total 18 7" xfId="4117"/>
    <cellStyle name="Total 18 8" xfId="4259"/>
    <cellStyle name="Total 18 9" xfId="4399"/>
    <cellStyle name="Total 19" xfId="2545"/>
    <cellStyle name="Total 19 10" xfId="4524"/>
    <cellStyle name="Total 19 11" xfId="4648"/>
    <cellStyle name="Total 19 12" xfId="4856"/>
    <cellStyle name="Total 19 2" xfId="2672"/>
    <cellStyle name="Total 19 2 10" xfId="4504"/>
    <cellStyle name="Total 19 2 11" xfId="4628"/>
    <cellStyle name="Total 19 2 12" xfId="4752"/>
    <cellStyle name="Total 19 2 13" xfId="4960"/>
    <cellStyle name="Total 19 2 2" xfId="3473"/>
    <cellStyle name="Total 19 2 3" xfId="3558"/>
    <cellStyle name="Total 19 2 4" xfId="3642"/>
    <cellStyle name="Total 19 2 5" xfId="3790"/>
    <cellStyle name="Total 19 2 6" xfId="3935"/>
    <cellStyle name="Total 19 2 7" xfId="4077"/>
    <cellStyle name="Total 19 2 8" xfId="4224"/>
    <cellStyle name="Total 19 2 9" xfId="4364"/>
    <cellStyle name="Total 19 3" xfId="3339"/>
    <cellStyle name="Total 19 4" xfId="3682"/>
    <cellStyle name="Total 19 5" xfId="3830"/>
    <cellStyle name="Total 19 6" xfId="3971"/>
    <cellStyle name="Total 19 7" xfId="4118"/>
    <cellStyle name="Total 19 8" xfId="4260"/>
    <cellStyle name="Total 19 9" xfId="4400"/>
    <cellStyle name="Total 2" xfId="2546"/>
    <cellStyle name="Total 2 10" xfId="4525"/>
    <cellStyle name="Total 2 11" xfId="4649"/>
    <cellStyle name="Total 2 12" xfId="4857"/>
    <cellStyle name="Total 2 2" xfId="2673"/>
    <cellStyle name="Total 2 2 10" xfId="4505"/>
    <cellStyle name="Total 2 2 11" xfId="4629"/>
    <cellStyle name="Total 2 2 12" xfId="4753"/>
    <cellStyle name="Total 2 2 13" xfId="4961"/>
    <cellStyle name="Total 2 2 2" xfId="3474"/>
    <cellStyle name="Total 2 2 3" xfId="3559"/>
    <cellStyle name="Total 2 2 4" xfId="3643"/>
    <cellStyle name="Total 2 2 5" xfId="3791"/>
    <cellStyle name="Total 2 2 6" xfId="3936"/>
    <cellStyle name="Total 2 2 7" xfId="4078"/>
    <cellStyle name="Total 2 2 8" xfId="4225"/>
    <cellStyle name="Total 2 2 9" xfId="4365"/>
    <cellStyle name="Total 2 3" xfId="3459"/>
    <cellStyle name="Total 2 4" xfId="3683"/>
    <cellStyle name="Total 2 5" xfId="3831"/>
    <cellStyle name="Total 2 6" xfId="3972"/>
    <cellStyle name="Total 2 7" xfId="4119"/>
    <cellStyle name="Total 2 8" xfId="4261"/>
    <cellStyle name="Total 2 9" xfId="4401"/>
    <cellStyle name="Total 20" xfId="2547"/>
    <cellStyle name="Total 20 10" xfId="4526"/>
    <cellStyle name="Total 20 11" xfId="4650"/>
    <cellStyle name="Total 20 12" xfId="4858"/>
    <cellStyle name="Total 20 2" xfId="2674"/>
    <cellStyle name="Total 20 2 10" xfId="4506"/>
    <cellStyle name="Total 20 2 11" xfId="4630"/>
    <cellStyle name="Total 20 2 12" xfId="4754"/>
    <cellStyle name="Total 20 2 13" xfId="4962"/>
    <cellStyle name="Total 20 2 2" xfId="3475"/>
    <cellStyle name="Total 20 2 3" xfId="3560"/>
    <cellStyle name="Total 20 2 4" xfId="3644"/>
    <cellStyle name="Total 20 2 5" xfId="3792"/>
    <cellStyle name="Total 20 2 6" xfId="3937"/>
    <cellStyle name="Total 20 2 7" xfId="4079"/>
    <cellStyle name="Total 20 2 8" xfId="4226"/>
    <cellStyle name="Total 20 2 9" xfId="4366"/>
    <cellStyle name="Total 20 3" xfId="3340"/>
    <cellStyle name="Total 20 4" xfId="3684"/>
    <cellStyle name="Total 20 5" xfId="3832"/>
    <cellStyle name="Total 20 6" xfId="3973"/>
    <cellStyle name="Total 20 7" xfId="4120"/>
    <cellStyle name="Total 20 8" xfId="4262"/>
    <cellStyle name="Total 20 9" xfId="4402"/>
    <cellStyle name="Total 21" xfId="2548"/>
    <cellStyle name="Total 21 10" xfId="4527"/>
    <cellStyle name="Total 21 11" xfId="4651"/>
    <cellStyle name="Total 21 12" xfId="4859"/>
    <cellStyle name="Total 21 2" xfId="2675"/>
    <cellStyle name="Total 21 2 10" xfId="4507"/>
    <cellStyle name="Total 21 2 11" xfId="4631"/>
    <cellStyle name="Total 21 2 12" xfId="4755"/>
    <cellStyle name="Total 21 2 13" xfId="4963"/>
    <cellStyle name="Total 21 2 2" xfId="3476"/>
    <cellStyle name="Total 21 2 3" xfId="3561"/>
    <cellStyle name="Total 21 2 4" xfId="3645"/>
    <cellStyle name="Total 21 2 5" xfId="3793"/>
    <cellStyle name="Total 21 2 6" xfId="3938"/>
    <cellStyle name="Total 21 2 7" xfId="4080"/>
    <cellStyle name="Total 21 2 8" xfId="4227"/>
    <cellStyle name="Total 21 2 9" xfId="4367"/>
    <cellStyle name="Total 21 3" xfId="3460"/>
    <cellStyle name="Total 21 4" xfId="3685"/>
    <cellStyle name="Total 21 5" xfId="3833"/>
    <cellStyle name="Total 21 6" xfId="3974"/>
    <cellStyle name="Total 21 7" xfId="4121"/>
    <cellStyle name="Total 21 8" xfId="4263"/>
    <cellStyle name="Total 21 9" xfId="4403"/>
    <cellStyle name="Total 3" xfId="2549"/>
    <cellStyle name="Total 3 10" xfId="4528"/>
    <cellStyle name="Total 3 11" xfId="4652"/>
    <cellStyle name="Total 3 12" xfId="4860"/>
    <cellStyle name="Total 3 2" xfId="2676"/>
    <cellStyle name="Total 3 2 10" xfId="4508"/>
    <cellStyle name="Total 3 2 11" xfId="4632"/>
    <cellStyle name="Total 3 2 12" xfId="4756"/>
    <cellStyle name="Total 3 2 13" xfId="4964"/>
    <cellStyle name="Total 3 2 2" xfId="3477"/>
    <cellStyle name="Total 3 2 3" xfId="3562"/>
    <cellStyle name="Total 3 2 4" xfId="3646"/>
    <cellStyle name="Total 3 2 5" xfId="3794"/>
    <cellStyle name="Total 3 2 6" xfId="3939"/>
    <cellStyle name="Total 3 2 7" xfId="4081"/>
    <cellStyle name="Total 3 2 8" xfId="4228"/>
    <cellStyle name="Total 3 2 9" xfId="4368"/>
    <cellStyle name="Total 3 3" xfId="3341"/>
    <cellStyle name="Total 3 4" xfId="3686"/>
    <cellStyle name="Total 3 5" xfId="3834"/>
    <cellStyle name="Total 3 6" xfId="3975"/>
    <cellStyle name="Total 3 7" xfId="4122"/>
    <cellStyle name="Total 3 8" xfId="4264"/>
    <cellStyle name="Total 3 9" xfId="4404"/>
    <cellStyle name="Total 4" xfId="2550"/>
    <cellStyle name="Total 4 10" xfId="4529"/>
    <cellStyle name="Total 4 11" xfId="4653"/>
    <cellStyle name="Total 4 12" xfId="4861"/>
    <cellStyle name="Total 4 2" xfId="2677"/>
    <cellStyle name="Total 4 2 10" xfId="4509"/>
    <cellStyle name="Total 4 2 11" xfId="4633"/>
    <cellStyle name="Total 4 2 12" xfId="4757"/>
    <cellStyle name="Total 4 2 13" xfId="4965"/>
    <cellStyle name="Total 4 2 2" xfId="3478"/>
    <cellStyle name="Total 4 2 3" xfId="3563"/>
    <cellStyle name="Total 4 2 4" xfId="3647"/>
    <cellStyle name="Total 4 2 5" xfId="3795"/>
    <cellStyle name="Total 4 2 6" xfId="3940"/>
    <cellStyle name="Total 4 2 7" xfId="4082"/>
    <cellStyle name="Total 4 2 8" xfId="4229"/>
    <cellStyle name="Total 4 2 9" xfId="4369"/>
    <cellStyle name="Total 4 3" xfId="3461"/>
    <cellStyle name="Total 4 4" xfId="3687"/>
    <cellStyle name="Total 4 5" xfId="3835"/>
    <cellStyle name="Total 4 6" xfId="3976"/>
    <cellStyle name="Total 4 7" xfId="4123"/>
    <cellStyle name="Total 4 8" xfId="4265"/>
    <cellStyle name="Total 4 9" xfId="4405"/>
    <cellStyle name="Total 5" xfId="2551"/>
    <cellStyle name="Total 5 10" xfId="4530"/>
    <cellStyle name="Total 5 11" xfId="4654"/>
    <cellStyle name="Total 5 12" xfId="4862"/>
    <cellStyle name="Total 5 2" xfId="2678"/>
    <cellStyle name="Total 5 2 10" xfId="4510"/>
    <cellStyle name="Total 5 2 11" xfId="4634"/>
    <cellStyle name="Total 5 2 12" xfId="4758"/>
    <cellStyle name="Total 5 2 13" xfId="4966"/>
    <cellStyle name="Total 5 2 2" xfId="3479"/>
    <cellStyle name="Total 5 2 3" xfId="3564"/>
    <cellStyle name="Total 5 2 4" xfId="3648"/>
    <cellStyle name="Total 5 2 5" xfId="3796"/>
    <cellStyle name="Total 5 2 6" xfId="3941"/>
    <cellStyle name="Total 5 2 7" xfId="4083"/>
    <cellStyle name="Total 5 2 8" xfId="4230"/>
    <cellStyle name="Total 5 2 9" xfId="4370"/>
    <cellStyle name="Total 5 3" xfId="3342"/>
    <cellStyle name="Total 5 4" xfId="3688"/>
    <cellStyle name="Total 5 5" xfId="3836"/>
    <cellStyle name="Total 5 6" xfId="3977"/>
    <cellStyle name="Total 5 7" xfId="4124"/>
    <cellStyle name="Total 5 8" xfId="4266"/>
    <cellStyle name="Total 5 9" xfId="4406"/>
    <cellStyle name="Total 6" xfId="2552"/>
    <cellStyle name="Total 6 10" xfId="4531"/>
    <cellStyle name="Total 6 11" xfId="4655"/>
    <cellStyle name="Total 6 12" xfId="4863"/>
    <cellStyle name="Total 6 2" xfId="2679"/>
    <cellStyle name="Total 6 2 10" xfId="4511"/>
    <cellStyle name="Total 6 2 11" xfId="4635"/>
    <cellStyle name="Total 6 2 12" xfId="4759"/>
    <cellStyle name="Total 6 2 13" xfId="4967"/>
    <cellStyle name="Total 6 2 2" xfId="3480"/>
    <cellStyle name="Total 6 2 3" xfId="3565"/>
    <cellStyle name="Total 6 2 4" xfId="3649"/>
    <cellStyle name="Total 6 2 5" xfId="3797"/>
    <cellStyle name="Total 6 2 6" xfId="3942"/>
    <cellStyle name="Total 6 2 7" xfId="4084"/>
    <cellStyle name="Total 6 2 8" xfId="4231"/>
    <cellStyle name="Total 6 2 9" xfId="4371"/>
    <cellStyle name="Total 6 3" xfId="3462"/>
    <cellStyle name="Total 6 4" xfId="3689"/>
    <cellStyle name="Total 6 5" xfId="3837"/>
    <cellStyle name="Total 6 6" xfId="3978"/>
    <cellStyle name="Total 6 7" xfId="4125"/>
    <cellStyle name="Total 6 8" xfId="4267"/>
    <cellStyle name="Total 6 9" xfId="4407"/>
    <cellStyle name="Total 7" xfId="2553"/>
    <cellStyle name="Total 7 10" xfId="4532"/>
    <cellStyle name="Total 7 11" xfId="4656"/>
    <cellStyle name="Total 7 12" xfId="4864"/>
    <cellStyle name="Total 7 2" xfId="2680"/>
    <cellStyle name="Total 7 2 10" xfId="4512"/>
    <cellStyle name="Total 7 2 11" xfId="4636"/>
    <cellStyle name="Total 7 2 12" xfId="4760"/>
    <cellStyle name="Total 7 2 13" xfId="4968"/>
    <cellStyle name="Total 7 2 2" xfId="3481"/>
    <cellStyle name="Total 7 2 3" xfId="3566"/>
    <cellStyle name="Total 7 2 4" xfId="3650"/>
    <cellStyle name="Total 7 2 5" xfId="3798"/>
    <cellStyle name="Total 7 2 6" xfId="3943"/>
    <cellStyle name="Total 7 2 7" xfId="4085"/>
    <cellStyle name="Total 7 2 8" xfId="4232"/>
    <cellStyle name="Total 7 2 9" xfId="4372"/>
    <cellStyle name="Total 7 3" xfId="3343"/>
    <cellStyle name="Total 7 4" xfId="3690"/>
    <cellStyle name="Total 7 5" xfId="3838"/>
    <cellStyle name="Total 7 6" xfId="3979"/>
    <cellStyle name="Total 7 7" xfId="4126"/>
    <cellStyle name="Total 7 8" xfId="4268"/>
    <cellStyle name="Total 7 9" xfId="4408"/>
    <cellStyle name="Total 8" xfId="2554"/>
    <cellStyle name="Total 8 10" xfId="4533"/>
    <cellStyle name="Total 8 11" xfId="4657"/>
    <cellStyle name="Total 8 12" xfId="4865"/>
    <cellStyle name="Total 8 2" xfId="2681"/>
    <cellStyle name="Total 8 2 10" xfId="4513"/>
    <cellStyle name="Total 8 2 11" xfId="4637"/>
    <cellStyle name="Total 8 2 12" xfId="4761"/>
    <cellStyle name="Total 8 2 13" xfId="4969"/>
    <cellStyle name="Total 8 2 2" xfId="3482"/>
    <cellStyle name="Total 8 2 3" xfId="3567"/>
    <cellStyle name="Total 8 2 4" xfId="3651"/>
    <cellStyle name="Total 8 2 5" xfId="3799"/>
    <cellStyle name="Total 8 2 6" xfId="3944"/>
    <cellStyle name="Total 8 2 7" xfId="4086"/>
    <cellStyle name="Total 8 2 8" xfId="4233"/>
    <cellStyle name="Total 8 2 9" xfId="4373"/>
    <cellStyle name="Total 8 3" xfId="3463"/>
    <cellStyle name="Total 8 4" xfId="3691"/>
    <cellStyle name="Total 8 5" xfId="3839"/>
    <cellStyle name="Total 8 6" xfId="3980"/>
    <cellStyle name="Total 8 7" xfId="4127"/>
    <cellStyle name="Total 8 8" xfId="4269"/>
    <cellStyle name="Total 8 9" xfId="4409"/>
    <cellStyle name="Total 9" xfId="2555"/>
    <cellStyle name="Total 9 10" xfId="4534"/>
    <cellStyle name="Total 9 11" xfId="4658"/>
    <cellStyle name="Total 9 12" xfId="4866"/>
    <cellStyle name="Total 9 2" xfId="2682"/>
    <cellStyle name="Total 9 2 10" xfId="4514"/>
    <cellStyle name="Total 9 2 11" xfId="4638"/>
    <cellStyle name="Total 9 2 12" xfId="4762"/>
    <cellStyle name="Total 9 2 13" xfId="4970"/>
    <cellStyle name="Total 9 2 2" xfId="3483"/>
    <cellStyle name="Total 9 2 3" xfId="3568"/>
    <cellStyle name="Total 9 2 4" xfId="3652"/>
    <cellStyle name="Total 9 2 5" xfId="3800"/>
    <cellStyle name="Total 9 2 6" xfId="3945"/>
    <cellStyle name="Total 9 2 7" xfId="4087"/>
    <cellStyle name="Total 9 2 8" xfId="4234"/>
    <cellStyle name="Total 9 2 9" xfId="4374"/>
    <cellStyle name="Total 9 3" xfId="3344"/>
    <cellStyle name="Total 9 4" xfId="3692"/>
    <cellStyle name="Total 9 5" xfId="3840"/>
    <cellStyle name="Total 9 6" xfId="3981"/>
    <cellStyle name="Total 9 7" xfId="4128"/>
    <cellStyle name="Total 9 8" xfId="4270"/>
    <cellStyle name="Total 9 9" xfId="4410"/>
    <cellStyle name="Warning Text" xfId="25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0</xdr:row>
      <xdr:rowOff>95250</xdr:rowOff>
    </xdr:from>
    <xdr:to>
      <xdr:col>12</xdr:col>
      <xdr:colOff>295275</xdr:colOff>
      <xdr:row>2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95250"/>
          <a:ext cx="1543050" cy="4191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95</xdr:row>
      <xdr:rowOff>95250</xdr:rowOff>
    </xdr:from>
    <xdr:to>
      <xdr:col>12</xdr:col>
      <xdr:colOff>295275</xdr:colOff>
      <xdr:row>97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95250"/>
          <a:ext cx="1543050" cy="4191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95</xdr:row>
      <xdr:rowOff>95250</xdr:rowOff>
    </xdr:from>
    <xdr:to>
      <xdr:col>12</xdr:col>
      <xdr:colOff>295275</xdr:colOff>
      <xdr:row>97</xdr:row>
      <xdr:rowOff>85725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95250"/>
          <a:ext cx="1543050" cy="419100"/>
        </a:xfrm>
        <a:prstGeom prst="rect">
          <a:avLst/>
        </a:prstGeom>
      </xdr:spPr>
    </xdr:pic>
    <xdr:clientData/>
  </xdr:twoCellAnchor>
  <xdr:oneCellAnchor>
    <xdr:from>
      <xdr:col>10</xdr:col>
      <xdr:colOff>371475</xdr:colOff>
      <xdr:row>95</xdr:row>
      <xdr:rowOff>95250</xdr:rowOff>
    </xdr:from>
    <xdr:ext cx="1543050" cy="419100"/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95250"/>
          <a:ext cx="1543050" cy="419100"/>
        </a:xfrm>
        <a:prstGeom prst="rect">
          <a:avLst/>
        </a:prstGeom>
      </xdr:spPr>
    </xdr:pic>
    <xdr:clientData/>
  </xdr:oneCellAnchor>
  <xdr:oneCellAnchor>
    <xdr:from>
      <xdr:col>10</xdr:col>
      <xdr:colOff>371475</xdr:colOff>
      <xdr:row>95</xdr:row>
      <xdr:rowOff>95250</xdr:rowOff>
    </xdr:from>
    <xdr:ext cx="1543050" cy="419100"/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95250"/>
          <a:ext cx="1543050" cy="419100"/>
        </a:xfrm>
        <a:prstGeom prst="rect">
          <a:avLst/>
        </a:prstGeom>
      </xdr:spPr>
    </xdr:pic>
    <xdr:clientData/>
  </xdr:oneCellAnchor>
  <xdr:twoCellAnchor editAs="oneCell">
    <xdr:from>
      <xdr:col>10</xdr:col>
      <xdr:colOff>371475</xdr:colOff>
      <xdr:row>141</xdr:row>
      <xdr:rowOff>95250</xdr:rowOff>
    </xdr:from>
    <xdr:to>
      <xdr:col>12</xdr:col>
      <xdr:colOff>295275</xdr:colOff>
      <xdr:row>143</xdr:row>
      <xdr:rowOff>85725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37757100"/>
          <a:ext cx="1543050" cy="3714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141</xdr:row>
      <xdr:rowOff>95250</xdr:rowOff>
    </xdr:from>
    <xdr:to>
      <xdr:col>12</xdr:col>
      <xdr:colOff>295275</xdr:colOff>
      <xdr:row>143</xdr:row>
      <xdr:rowOff>85725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37757100"/>
          <a:ext cx="1543050" cy="3714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141</xdr:row>
      <xdr:rowOff>95250</xdr:rowOff>
    </xdr:from>
    <xdr:to>
      <xdr:col>12</xdr:col>
      <xdr:colOff>295275</xdr:colOff>
      <xdr:row>143</xdr:row>
      <xdr:rowOff>85725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37757100"/>
          <a:ext cx="1543050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232833</xdr:colOff>
      <xdr:row>0</xdr:row>
      <xdr:rowOff>0</xdr:rowOff>
    </xdr:from>
    <xdr:to>
      <xdr:col>5</xdr:col>
      <xdr:colOff>690407</xdr:colOff>
      <xdr:row>3</xdr:row>
      <xdr:rowOff>29633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916" y="0"/>
          <a:ext cx="3048000" cy="10562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aroca\Library\Caches\TemporaryItems\Outlook%20Temp\Presupuestos\PAULA\Documents%20and%20Settings\Propietario\Mis%20documentos\PAULA\actas%20cnch\actas%20cnch\RESUMEN%202002\ACT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\Mis%20documentos\INF.BIMENSUAL\INFORME%20BIMENSUAL%20JUL-AGO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Server\ARCHIVOS\Documents%20and%20Settings\PAULA\Mis%20documentos\PAULA\base%20de%20datos\base\AP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Users\Usuario\Desktop\OFERTA\16XX_19_0095%20Ampliac.%20Banco\F0340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Server\ARCHIVOS\Documents%20and%20Settings\PAULA\Mis%20documentos\PAULA\base%20de%20datos\FORMATO\dat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s%202013-2018\CONSOLIDADO_CANTIDAES_VIT_Macro_Mmto_por_Zonas_2013_-_2018_V5%20DEF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\Desktop\AGUAS%20DE%20MANIZALES\Balance%20de%20obra%20y%20Contrato+Adici&#243;n%20(124'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Server\ARCHIVOS\CORDOUTSOURCING\CNCH\Centros%20de%20costo\SEG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WINDOWS\TEMP\RELACI~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8885gqp\d\Users\loaizaal.ALCALDIA\Downloads\Documents%20and%20Settings\alejandrora\Configuraci&#243;n%20local\Archivos%20temporales%20de%20Internet\Content.Outlook\F0XXD406\Copia%20de%20BASE%20DE%20DATOS%20A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Users\Usuario\Desktop\ATDSV\Berlin\CoC\HERSTELLER\SIPARK\Engineering\SIPARK%20Engineering16_ATDS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Users\Usuario\Desktop\Documents%20and%20Settings\Juan%20Arrubla\APU%20Secundaria%20Corvid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ondono\documentaci&#243;n\MisDocumentos\LABORATORIO\HOJASCALCULO\9%20TC%20SEPTB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MORELCO\MACRO%202013-2018\MODELO%20OT%20CTO%20MACRO%20-%20Occidente%20arreglad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N/Documents/ALCALDIA%20NORCASIA/2.%20PLANEACI&#211;N/CONTRATACION/ANALISIS%20DE%20CONVENIENCIA/2013/13.%20Aliviadero%20Box/2.2%20Presupuesto%20Aliviader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CHIVOS\USUARIOS\Licita\SUBTEC\Licitaciones\INVIAS\2002\SCV%2001%20a%2060\Informaci&#243;n%20contrato\16\SCV-037-200203142002101159\SCV-037-Base-Girardot-Bogot&#225;-PR52-PR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Server\ARCHIVOS\Documents%20and%20Settings\PAULA\Mis%20documentos\PAULA\base%20de%20datos\FORMATO\presupuestodeob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UOROS%20I\EMPOCALDAS%202020%202021\EMPOCALDAS%20CONTRATO%200107-2020%20SALAMINA\ACTAS%20Y%20PREACTAS\BALANCE%20FINAL\BALANCE%20FINAL%20+%20APU&#180;s%20+%20PROTOCOLO%20COVID%20%2029-06-2020%20J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SIMULACI&#211;NEDIFICIO.o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WINDOWS\TEMP\330-001-02%20-%20Etapa%201%20-%20Tipo%2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Para%20presupuesto\Documents%20and%20Settings\67370\Configuraci&#243;n%20local\Archivos%20temporales%20de%20Internet\Content.IE5\UOTNRVQZ\Presupuesto%20correigio%20nora%20morales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Server\ARCHIVOS\PAULA\actas%20cnch\actas%20cnch\RESUMEN%202003\CNCH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aroca\Library\Caches\TemporaryItems\Outlook%20Temp\Presupuestos\PAULA\Documents%20and%20Settings\Propietario\Mis%20documentos\PAULA\actas%20cnch\actas%20cnch\RESUMEN%202002\ACTASCNCH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ly\buzon\Users\Usuario\Desktop\Documents%20and%20Settings\1\Mis%20documentos\Personal\Division%204\Proyectos\EPF%20Flore&#241;a\01%20PROPUESTA%20Y%20CONTRATO\1.1%20Propuesta\Petrocercol\Oferta\REV%202\ME%202%20PROV%20PETRO%20REV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Users\Usuario\Desktop\actual\MODELOS\ISO%209000\Hoja%20calculo\F0340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agomeztobon\Documents\VIVA\Regal&#237;as\Magdalena%20Medio\Yond&#243;\Presupuesto\6m\Nasly\buzon\windows\TEMP\ADMINISTRATIVA\BAAN\lista%20de%20precios%20definitiva%20sep16-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EDU\UNIDAD%20HOSPITALARIA%20CONCEJO%20DE%20MEDELLIN\ppto%20pajarito%20ultimo\ENTREGA%20FINAL\ULTIMO\ENTREGA%2012-11-09\Presupuesto%20Clinica%20Concejo%2013-11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21"/>
      <sheetName val="GIRON"/>
      <sheetName val="SANTI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TERAS"/>
      <sheetName val="GENERALIDADES "/>
      <sheetName val="ESTADO RED"/>
      <sheetName val="PORTADA"/>
      <sheetName val="TABLA DE CONTENIDO"/>
      <sheetName val="CUMPLIMIENTO % "/>
      <sheetName val="CUMPLIMIENTO %  (2)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9">
          <cell r="E9" t="str">
            <v>EDGAR EDUARDO HERNANDEZ Q.</v>
          </cell>
        </row>
      </sheetData>
      <sheetData sheetId="2">
        <row r="8">
          <cell r="E8" t="str">
            <v>BIMESTRE: JULIO - AGOSTO DE 2001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M"/>
      <sheetName val="suministros"/>
      <sheetName val="MOV"/>
      <sheetName val="PR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c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FON CONVENCIONAL"/>
      <sheetName val="DESCRIP DESGL SALARIOS - CONV"/>
      <sheetName val="DESCRIP DESGL SALARIOS - LEGAL"/>
      <sheetName val="SALARIO CONVENCIONAL BASICO"/>
      <sheetName val="SALARIO CONVENCIONAL VARIABLE"/>
      <sheetName val="SALARIO PERSONAL LEGAL VARIABLE"/>
      <sheetName val="SALARIO PERSONAL LEGAL BASICO"/>
      <sheetName val="EQ BASICO"/>
      <sheetName val="EQ VARIABLE"/>
      <sheetName val="Data Base"/>
      <sheetName val="APU-Actividades"/>
      <sheetName val="RESUMEN"/>
      <sheetName val="RESUMEN-2"/>
      <sheetName val="RESUMEN (ZxA)"/>
      <sheetName val="RESUMEN (ZxA) (2)"/>
      <sheetName val="ZONA NORTE"/>
      <sheetName val="ZONA NORTE (Cant)"/>
      <sheetName val="ZONA NORTE (Cant-Val)"/>
      <sheetName val="ZONA NORTE (Comp Val)"/>
      <sheetName val="ZONA NORTE (Dat Ana)"/>
      <sheetName val="ZONA CENTRO ORIENTE"/>
      <sheetName val="ZONA CENTRO ORIENTE (Cant)"/>
      <sheetName val="ZONA CENTRO ORIENTE (Cant-Val)"/>
      <sheetName val="ZONA CENTRO ORIENTE (Comp Val)"/>
      <sheetName val="ZONA CENTRO ORIENTE (Dat Ana)"/>
      <sheetName val="ZONA OCCIDENTE"/>
      <sheetName val="ZONA OCCIDENTE (Cant)"/>
      <sheetName val="ZONA OCCIDENTE (Cant-Val)"/>
      <sheetName val="ZONA OCCIDENTE (Comp Val)"/>
      <sheetName val="ZONA OCCIDENTE (Dat Ana)"/>
      <sheetName val="ZONA SUR"/>
      <sheetName val="ZONA SUR (Cant)"/>
      <sheetName val="ZONA SUR (Cant-Val)"/>
      <sheetName val="ZONA SUR (Comp Val)"/>
      <sheetName val="ZONA SUR (Dat Ana)"/>
      <sheetName val="ZONA LLANOS - ANDINA"/>
      <sheetName val="ZONA LLANOS - ANDINA (Cant)"/>
      <sheetName val="ZONA LLANOS - ANDINA (Cant-Val)"/>
      <sheetName val="ZONA LLANOS - ANDINA (Comp Val)"/>
      <sheetName val="ZONA LLANOS - ANDINA (Dat Ana)"/>
      <sheetName val="ZONA 6"/>
      <sheetName val="ZONA 6 (Cant)"/>
      <sheetName val="ZONA 6 (Cant-Val)"/>
      <sheetName val="ZONA 6 (Comp Val)"/>
      <sheetName val="ZONA 6 (Dat Ana)"/>
      <sheetName val="Informacion L&amp;P"/>
      <sheetName val="2"/>
      <sheetName val="3"/>
      <sheetName val="Comp Items"/>
      <sheetName val="5"/>
      <sheetName val="6 - Norte"/>
      <sheetName val="6 - Centro Oriente"/>
      <sheetName val="6 - Occidente"/>
      <sheetName val="6 - Sur"/>
      <sheetName val="6 - Llanos Andina"/>
      <sheetName val="7 - Todos Sistemas"/>
      <sheetName val="8 - Norte"/>
      <sheetName val="8 - Centro Oriente"/>
      <sheetName val="8 - Occidente"/>
      <sheetName val="8 - Sur"/>
      <sheetName val="8 - Llanos Andina"/>
      <sheetName val="5 (GR)"/>
      <sheetName val="9- Costos x Dpto"/>
      <sheetName val="11- ORGANIGRAMA TOTAL"/>
      <sheetName val="Rec Basic x Zonas-Bases"/>
      <sheetName val="Roles Basic x Zonas-Bases"/>
      <sheetName val="Hoja1"/>
      <sheetName val="Items sin Cantidad"/>
      <sheetName val="DATOS"/>
    </sheetNames>
    <sheetDataSet>
      <sheetData sheetId="0"/>
      <sheetData sheetId="1"/>
      <sheetData sheetId="2"/>
      <sheetData sheetId="3">
        <row r="9">
          <cell r="G9" t="str">
            <v>A1 Obrero, Marinero de Cubierta, Marinero de Maquinas, etc.</v>
          </cell>
        </row>
      </sheetData>
      <sheetData sheetId="4">
        <row r="9">
          <cell r="G9" t="str">
            <v>A1 Obrero, Marinero de Cubierta, Marinero de Maquinas, etc.</v>
          </cell>
        </row>
      </sheetData>
      <sheetData sheetId="5">
        <row r="11">
          <cell r="J11" t="str">
            <v xml:space="preserve">Profesional Senior Nivel XI </v>
          </cell>
        </row>
      </sheetData>
      <sheetData sheetId="6">
        <row r="11">
          <cell r="G11" t="str">
            <v>Profesional Pleno Nivel X - Profesional Residente I, Profesional Civil, Analista de Riesgos del Entorno, etc.</v>
          </cell>
        </row>
      </sheetData>
      <sheetData sheetId="7">
        <row r="4">
          <cell r="C4" t="str">
            <v>Baño Portátil</v>
          </cell>
        </row>
      </sheetData>
      <sheetData sheetId="8">
        <row r="4">
          <cell r="C4" t="str">
            <v>Abrebridas.</v>
          </cell>
        </row>
      </sheetData>
      <sheetData sheetId="9">
        <row r="12">
          <cell r="E12" t="str">
            <v>A1</v>
          </cell>
        </row>
        <row r="759">
          <cell r="I759" t="str">
            <v>ARNES</v>
          </cell>
        </row>
        <row r="760">
          <cell r="I760" t="str">
            <v>BOTAS DE CAUCHO</v>
          </cell>
        </row>
        <row r="761">
          <cell r="I761" t="str">
            <v>BOTAS DIELECTRICA</v>
          </cell>
        </row>
        <row r="762">
          <cell r="I762" t="str">
            <v>BOTAS PUNTERA ACERO</v>
          </cell>
        </row>
        <row r="763">
          <cell r="I763" t="str">
            <v>CAMISA</v>
          </cell>
        </row>
        <row r="764">
          <cell r="I764" t="str">
            <v>CARETA TERMOPLASTICA DE ESMERILAR</v>
          </cell>
        </row>
        <row r="765">
          <cell r="I765" t="str">
            <v>CARTUCHO PARA VAPORES ORGANICOS  6001-3M (JGO X 2 UND )</v>
          </cell>
        </row>
        <row r="766">
          <cell r="I766" t="str">
            <v>CASCO</v>
          </cell>
        </row>
        <row r="767">
          <cell r="I767" t="str">
            <v>DOTACIÓN INVIERNO</v>
          </cell>
        </row>
        <row r="768">
          <cell r="I768" t="str">
            <v>DOTACION PARA TRABAJO ELECTRICO</v>
          </cell>
        </row>
        <row r="769">
          <cell r="I769" t="str">
            <v>Elementos de Señalización</v>
          </cell>
        </row>
        <row r="770">
          <cell r="I770" t="str">
            <v>ESLINGA PARA DETECCION DE CAIDAS, CON MOSQUETON DE DOBLE SEGURO DE 3/4" LONGITUD 1.8 Mts. (LINEA DE VIDA)</v>
          </cell>
        </row>
        <row r="771">
          <cell r="I771" t="str">
            <v>EXPLOSIMETRO MODELO ALTAIR 4 MULTIGAS MOTION ALERT LEL (PENTANE) MARCA MSA</v>
          </cell>
        </row>
        <row r="772">
          <cell r="I772" t="str">
            <v>GAFAS LENTE CLARO</v>
          </cell>
        </row>
        <row r="773">
          <cell r="I773" t="str">
            <v>GAFAS LENTE OSCURO</v>
          </cell>
        </row>
        <row r="774">
          <cell r="I774" t="str">
            <v>GUANTES DE VAQUETA</v>
          </cell>
        </row>
        <row r="775">
          <cell r="I775" t="str">
            <v>Guantes Dielectricos</v>
          </cell>
        </row>
        <row r="776">
          <cell r="I776" t="str">
            <v>Guantes Dieléctricos Media Tensión Clase 4  - [Salisbury]</v>
          </cell>
        </row>
        <row r="777">
          <cell r="I777" t="str">
            <v>GUANTES NITRILO</v>
          </cell>
        </row>
        <row r="778">
          <cell r="I778" t="str">
            <v>MASCARA MEDIACARA  PARA VAPORES ORGANICO</v>
          </cell>
        </row>
        <row r="779">
          <cell r="I779" t="str">
            <v>PANTALON</v>
          </cell>
        </row>
        <row r="780">
          <cell r="I780" t="str">
            <v>PETO DE CUERO</v>
          </cell>
        </row>
        <row r="781">
          <cell r="I781" t="str">
            <v>Tapete Dieléctrico de Media Tensión has 30000 V - [Greenmats]</v>
          </cell>
        </row>
        <row r="782">
          <cell r="I782" t="str">
            <v>TRAJE NOMEX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4">
          <cell r="D14">
            <v>1.1000000000000001</v>
          </cell>
        </row>
      </sheetData>
      <sheetData sheetId="16"/>
      <sheetData sheetId="17">
        <row r="14">
          <cell r="D14">
            <v>1.1000000000000001</v>
          </cell>
        </row>
      </sheetData>
      <sheetData sheetId="18">
        <row r="14">
          <cell r="D14">
            <v>1.1000000000000001</v>
          </cell>
        </row>
      </sheetData>
      <sheetData sheetId="19"/>
      <sheetData sheetId="20">
        <row r="14">
          <cell r="D14">
            <v>1.1000000000000001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D14">
            <v>1.1000000000000001</v>
          </cell>
        </row>
      </sheetData>
      <sheetData sheetId="29"/>
      <sheetData sheetId="30">
        <row r="14">
          <cell r="D14">
            <v>1.1000000000000001</v>
          </cell>
        </row>
      </sheetData>
      <sheetData sheetId="31"/>
      <sheetData sheetId="32"/>
      <sheetData sheetId="33">
        <row r="14">
          <cell r="D14">
            <v>1.1000000000000001</v>
          </cell>
        </row>
      </sheetData>
      <sheetData sheetId="34"/>
      <sheetData sheetId="35">
        <row r="14">
          <cell r="D14">
            <v>1.1000000000000001</v>
          </cell>
        </row>
      </sheetData>
      <sheetData sheetId="36"/>
      <sheetData sheetId="37">
        <row r="14">
          <cell r="D14">
            <v>1.1000000000000001</v>
          </cell>
        </row>
      </sheetData>
      <sheetData sheetId="38">
        <row r="14">
          <cell r="D14">
            <v>1.1000000000000001</v>
          </cell>
        </row>
      </sheetData>
      <sheetData sheetId="39"/>
      <sheetData sheetId="40">
        <row r="14">
          <cell r="D14">
            <v>1.1000000000000001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ajustado"/>
      <sheetName val="Baños"/>
      <sheetName val="Cuadro resúmen"/>
      <sheetName val="Balance y Cantidades Contractua"/>
      <sheetName val="Contrato mas adicion 124"/>
      <sheetName val="Balance ajustado (2)"/>
    </sheetNames>
    <sheetDataSet>
      <sheetData sheetId="0">
        <row r="26">
          <cell r="J26">
            <v>2.4500000000000002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ARZ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"/>
      <sheetName val="APU"/>
      <sheetName val="INSUMOS"/>
      <sheetName val="Hoja3"/>
      <sheetName val="PRESUPUESTO"/>
      <sheetName val="Hoja2"/>
    </sheetNames>
    <sheetDataSet>
      <sheetData sheetId="0"/>
      <sheetData sheetId="1"/>
      <sheetData sheetId="2">
        <row r="1">
          <cell r="A1" t="str">
            <v>ABRAZADERA DE SALIDA TIPO 1</v>
          </cell>
        </row>
        <row r="2">
          <cell r="A2" t="str">
            <v xml:space="preserve">ABRAZADERA DE SALIDA TIPO 2 </v>
          </cell>
        </row>
        <row r="3">
          <cell r="A3" t="str">
            <v>ABRAZADERA DE SALIDA TIPO 3</v>
          </cell>
        </row>
        <row r="4">
          <cell r="A4" t="str">
            <v>ABRAZADERA DE SALIDA TIPO 4</v>
          </cell>
        </row>
        <row r="5">
          <cell r="A5" t="str">
            <v xml:space="preserve">ABRAZADERA EN  U </v>
          </cell>
        </row>
        <row r="6">
          <cell r="A6" t="str">
            <v xml:space="preserve">ABRAZADERA O COLLARIN  DE  10 - 12 DOS SALIDAS - pl. 1/4 Idem </v>
          </cell>
        </row>
        <row r="7">
          <cell r="A7" t="str">
            <v xml:space="preserve">ABRAZADERA O COLLARIN  LISO DE  6 - 8 pl. 1/4 BAJO SILICIO Tipo-3  </v>
          </cell>
        </row>
        <row r="8">
          <cell r="A8" t="str">
            <v>ABRAZADERA O COLLARIN DE  7 - 8 UNA SALIDA - pl. 1/4 Idem Tipo 3</v>
          </cell>
        </row>
        <row r="9">
          <cell r="A9" t="str">
            <v xml:space="preserve">ABRAZADERA O COLLARIN DE 4 - 6 UNA SALIDA - pl. 1/4 Idem Tipo 2 </v>
          </cell>
        </row>
        <row r="10">
          <cell r="A10" t="str">
            <v xml:space="preserve">ABRAZADERA O COLLARIN DE 6 - 8 DOS SALIDAS - pl. 1/4 Idem Tipo 3 </v>
          </cell>
        </row>
        <row r="11">
          <cell r="A11" t="str">
            <v xml:space="preserve">ABRAZADERA O COLLARIN DE 9- 10 UNA SALIDA- pl. 1/4 Idem Tipo 4 </v>
          </cell>
        </row>
        <row r="12">
          <cell r="A12" t="str">
            <v xml:space="preserve">ABRAZADERA O COLLARIN LISO DE 4 - 5 pl. 1/4 BAJO SILICIO Tipo-2 </v>
          </cell>
        </row>
        <row r="13">
          <cell r="A13" t="str">
            <v xml:space="preserve">ABRAZADERA O COLLARIN LISO DE 9 - 10 pl. 1/4 BAJO SILICIO Tipo-4 </v>
          </cell>
        </row>
        <row r="14">
          <cell r="A14" t="str">
            <v xml:space="preserve">ABRAZADERA O COLLARIN PARA TRANSFORMADOR DE 7 - 8 pl. 2 -BAJO SILICIO T-2 </v>
          </cell>
        </row>
        <row r="15">
          <cell r="A15" t="str">
            <v xml:space="preserve">ABRAZADERA O COLLARIN PARA TRANSFORMADOR DE 9 - 10 pl. 2 BAJO SILICIO T-3 </v>
          </cell>
        </row>
        <row r="16">
          <cell r="A16" t="str">
            <v xml:space="preserve">ACCESORIOS </v>
          </cell>
        </row>
        <row r="17">
          <cell r="A17" t="str">
            <v>ACCESORIOS DE FIJACION</v>
          </cell>
        </row>
        <row r="18">
          <cell r="A18" t="str">
            <v>ADAPTADOR DE TIERRA -ATERRIZAJE PARA CABLE Nº 1 AWG SA1</v>
          </cell>
        </row>
        <row r="19">
          <cell r="A19" t="str">
            <v>ADAPTADOR DE TIERRA -ATERRIZAJE PARA CABLE Nº 2 AWG SA2</v>
          </cell>
        </row>
        <row r="20">
          <cell r="A20" t="str">
            <v>ADAPTADOR PARA CABLE 600A - 2 AWG 15KV</v>
          </cell>
        </row>
        <row r="21">
          <cell r="A21" t="str">
            <v>ADAPTADOR PARA CABLE 600A - 2/0 AWG 15KV</v>
          </cell>
        </row>
        <row r="22">
          <cell r="A22" t="str">
            <v>ADAPTADOR PARA CABLE 600A - 4/0 AWG 15KV</v>
          </cell>
        </row>
        <row r="23">
          <cell r="A23" t="str">
            <v>ADAPTADOR TERMINAL PVC 1 1/2"</v>
          </cell>
        </row>
        <row r="24">
          <cell r="A24" t="str">
            <v>ADAPTADOR TERMINAL PVC 1 1/4"</v>
          </cell>
        </row>
        <row r="25">
          <cell r="A25" t="str">
            <v>ADAPTADOR TERMINAL PVC 1"</v>
          </cell>
        </row>
        <row r="26">
          <cell r="A26" t="str">
            <v>ADAPTADOR TERMINAL PVC 1/2"</v>
          </cell>
        </row>
        <row r="27">
          <cell r="A27" t="str">
            <v>ADAPTADOR TERMINAL PVC 2"</v>
          </cell>
        </row>
        <row r="28">
          <cell r="A28" t="str">
            <v>ADAPTADOR TERMINAL PVC 3"</v>
          </cell>
        </row>
        <row r="29">
          <cell r="A29" t="str">
            <v>ADAPTADOR TERMINAL PVC 3/4"</v>
          </cell>
        </row>
        <row r="30">
          <cell r="A30" t="str">
            <v>ADICIONALES</v>
          </cell>
        </row>
        <row r="31">
          <cell r="A31" t="str">
            <v>AISLADOR DE PIN ANSI 55-5 EN MATERIAL POLIMERICO</v>
          </cell>
        </row>
        <row r="32">
          <cell r="A32" t="str">
            <v>AISLADOR DE SUSPENSION ANSI 52-1, EN MATERIAL POLIMERICO</v>
          </cell>
        </row>
        <row r="33">
          <cell r="A33" t="str">
            <v>AISLADOR LINE POST 15 kV ANSI 57-1</v>
          </cell>
        </row>
        <row r="34">
          <cell r="A34" t="str">
            <v>AISLADOR POLIMERICO SUSPENSION ANSI 52-4</v>
          </cell>
        </row>
        <row r="35">
          <cell r="A35" t="str">
            <v>AISLADOR PORCELANA SUSPENSION ANSI 52-1</v>
          </cell>
        </row>
        <row r="36">
          <cell r="A36" t="str">
            <v>AISLADOR PORCELANA SUSPENSION ANSI 52-3</v>
          </cell>
        </row>
        <row r="37">
          <cell r="A37" t="str">
            <v>AISLADOR PORCELANA SUSPENSION ANSI 52-4</v>
          </cell>
        </row>
        <row r="38">
          <cell r="A38" t="str">
            <v>AISLADOR PORCELANA TIPO CARRETE ANSI 53-2</v>
          </cell>
        </row>
        <row r="39">
          <cell r="A39" t="str">
            <v>AISLADOR PORCELANA TIPO CARRETE ANSI 53-3</v>
          </cell>
        </row>
        <row r="40">
          <cell r="A40" t="str">
            <v>AISLADOR PORCELANA TIPO PIN O PARA ESPIGO DE 13,2 KV  ANSI 55-4</v>
          </cell>
        </row>
        <row r="41">
          <cell r="A41" t="str">
            <v>AISLADOR PORCELANA TIPO PIN O PARA ESPIGO DE 15 KV  ANSI 55-5</v>
          </cell>
        </row>
        <row r="42">
          <cell r="A42" t="str">
            <v>AISLADOR PORCELANA TIPO TENSOR ANSI 54-1</v>
          </cell>
        </row>
        <row r="43">
          <cell r="A43" t="str">
            <v>AISLADOR PORCELANA TIPO TENSOR ANSI 54-2</v>
          </cell>
        </row>
        <row r="44">
          <cell r="A44" t="str">
            <v>AISLADOR PORCELANA TIPO TENSOR ANSI 54-3</v>
          </cell>
        </row>
        <row r="45">
          <cell r="A45" t="str">
            <v>AISLADOR PORCELANA TIPO TENSOR ANSI 54-4</v>
          </cell>
        </row>
        <row r="46">
          <cell r="A46" t="str">
            <v xml:space="preserve">AISLADOR SUSPENSION SINTETICO-POLIMERICO 15kV </v>
          </cell>
        </row>
        <row r="47">
          <cell r="A47" t="str">
            <v xml:space="preserve">ALAMBRE COBRE DESNUDO Nº 10 AWG  </v>
          </cell>
        </row>
        <row r="48">
          <cell r="A48" t="str">
            <v>ALAMBRE COBRE DESNUDO Nº 12 AWG</v>
          </cell>
        </row>
        <row r="49">
          <cell r="A49" t="str">
            <v>ALAMBRE COBRE DESNUDO Nº 14 AWG</v>
          </cell>
        </row>
        <row r="50">
          <cell r="A50" t="str">
            <v>ALAMBRE COBRE DESNUDO Nº 8 AWG</v>
          </cell>
        </row>
        <row r="51">
          <cell r="A51" t="str">
            <v>ALAMBRE COBRE Nº 10 THHN  AWG</v>
          </cell>
        </row>
        <row r="52">
          <cell r="A52" t="str">
            <v>ALAMBRE COBRE Nº 12 THHN  AWG</v>
          </cell>
        </row>
        <row r="53">
          <cell r="A53" t="str">
            <v>ALAMBRE COBRE Nº 6 THHN  AWG</v>
          </cell>
        </row>
        <row r="54">
          <cell r="A54" t="str">
            <v>ALAMBRE COBRE Nº 8 THHN  AWG</v>
          </cell>
        </row>
        <row r="55">
          <cell r="A55" t="str">
            <v>AMARRE PLÁSTICO PARA CABLE TRENZADO</v>
          </cell>
        </row>
        <row r="56">
          <cell r="A56" t="str">
            <v>AMARRE PREFORMADO</v>
          </cell>
        </row>
        <row r="57">
          <cell r="A57" t="str">
            <v xml:space="preserve">AMORTIGUADOR PARA VIBRACION Nº  2 </v>
          </cell>
        </row>
        <row r="58">
          <cell r="A58" t="str">
            <v>AMORTIGUADOR PARA VIBRACION Nº 1/0-2/0 1.8kg</v>
          </cell>
        </row>
        <row r="59">
          <cell r="A59" t="str">
            <v>ANALIZADOR O MONITOR DE RED PM820 DE SQUARE D, CIRCUTOR O SIMILAR CON SELLO UL</v>
          </cell>
        </row>
        <row r="60">
          <cell r="A60" t="str">
            <v xml:space="preserve">ARANDELA CUADRADA PLANA 2X2X1/2 . Pl 1/8 </v>
          </cell>
        </row>
        <row r="61">
          <cell r="A61" t="str">
            <v xml:space="preserve">ARANDELA CUADRADA PLANA DE 2X2X5/8. Pl. 1/8 </v>
          </cell>
        </row>
        <row r="62">
          <cell r="A62" t="str">
            <v>ARANDELA CUADRADA PLANA DE 4X4X5/8. Pl. 1/8</v>
          </cell>
        </row>
        <row r="63">
          <cell r="A63" t="str">
            <v xml:space="preserve">ARANDELA PRESION GUAZA 1/2 </v>
          </cell>
        </row>
        <row r="64">
          <cell r="A64" t="str">
            <v>ARANDELA PRESION GUAZA 5/8</v>
          </cell>
        </row>
        <row r="65">
          <cell r="A65" t="str">
            <v>ARANDELA REDONDA 1/2</v>
          </cell>
        </row>
        <row r="66">
          <cell r="A66" t="str">
            <v>ARANDELA REDONDA 5/8</v>
          </cell>
        </row>
        <row r="67">
          <cell r="A67" t="str">
            <v>Bala Dulux 2 x 26W LUMINARIA FLUORESCENTE COMPACTA AHORRADORA DE ENERGÍA, PARA INSTALAR EN CIELO-RASO FALSO.BOMBILLO DULUX 26W DOBLE TWIN.ARO BLANCO, REFLECTOR EN ALUMINIO BRILLADO.BALASTO ELECTRÓNICO.</v>
          </cell>
        </row>
        <row r="68">
          <cell r="A68" t="str">
            <v xml:space="preserve">BALA FC PROFESIONAL TURBO RASER , LUMINARIA FLUORESCENTE COMPACTA AHORRADORA DE ENERGIA PARA INSTALAR NE CIELO RASO FALSO,  INCLUYE DOS BOMBILLAS DE 26W  + BALASTO DE 2X26 </v>
          </cell>
        </row>
        <row r="69">
          <cell r="A69" t="str">
            <v>BALA PISO HIDROLED BACK LIGHT, CUERPO EN ACERO INOXIDABLE Y ARO EN ACERO INOX , SUMERGIBLE HASTA 4 METROS, 7 LEDS X 1 WATT, 24 VDC DE COLOR VERDE, IP68.</v>
          </cell>
        </row>
        <row r="70">
          <cell r="A70" t="str">
            <v>BANDA PLASTICA DE SEÑALIZACIÓN SEGÚN NORMA CS273</v>
          </cell>
        </row>
        <row r="71">
          <cell r="A71" t="str">
            <v xml:space="preserve">BARRAJE PREMOLDEADO PARA BAJA TENSION SUMERGIBLE 500A-4 PUESTOS </v>
          </cell>
        </row>
        <row r="72">
          <cell r="A72" t="str">
            <v xml:space="preserve">BARRAJE PREMOLDEADO PARA BAJA TENSION SUMERGIBLE 500A-6 PUESTOS </v>
          </cell>
        </row>
        <row r="73">
          <cell r="A73" t="str">
            <v>BASE RECEBO COMUN. Extendido y compactado con Benitin</v>
          </cell>
        </row>
        <row r="74">
          <cell r="A74" t="str">
            <v>BASE Y FOTOCELDA TIPO ESTERIOR PARA ALUMBRADO INSTALADA.</v>
          </cell>
        </row>
        <row r="75">
          <cell r="A75" t="str">
            <v>BAYONETA PARA ANGULO  DOBLE 2 1/2 X 2 1/2 X 1/4 X 1,50 m</v>
          </cell>
        </row>
        <row r="76">
          <cell r="A76" t="str">
            <v>BAYONETA PARA ANGULO 2-1/2 x 1/4 x 2,00 m</v>
          </cell>
        </row>
        <row r="77">
          <cell r="A77" t="str">
            <v xml:space="preserve">BAYONETA PARA RETENCION 2.1/2 x 1/4 x 1.50 m </v>
          </cell>
        </row>
        <row r="78">
          <cell r="A78" t="str">
            <v>BAYONETA PARA RETENCION 2-1/2 x 1/4 x 2,00 m</v>
          </cell>
        </row>
        <row r="79">
          <cell r="A79" t="str">
            <v>BAYONETA SENCILLA  2-1/2 x 1/4 x 1,50 m</v>
          </cell>
        </row>
        <row r="80">
          <cell r="A80" t="str">
            <v xml:space="preserve">BAYONETA SENCILLA  2-1/2 x 1/4 x 2,00 m </v>
          </cell>
        </row>
        <row r="81">
          <cell r="A81" t="str">
            <v>BOMBILLA 220 V SODIO</v>
          </cell>
        </row>
        <row r="82">
          <cell r="A82" t="str">
            <v>BOMBILLA LED 220 V</v>
          </cell>
        </row>
        <row r="83">
          <cell r="A83" t="str">
            <v>BOQUILLA-TERMINAL (Juego de Tuerca y Contratuerca) PARA TUBERIA IMC GALVANIZADA 3</v>
          </cell>
        </row>
        <row r="84">
          <cell r="A84" t="str">
            <v>BOQUILLA-TERMINAL (Juego de Tuerca y Contratuerca) PARA TUBERIA IMC GALVANIZADA 3/4</v>
          </cell>
        </row>
        <row r="85">
          <cell r="A85" t="str">
            <v>BOQUILLA-TERMINAL (Juego de Tuerca y Contratuerca) PARA TUBERIA IMC GALVANIZADA 4</v>
          </cell>
        </row>
        <row r="86">
          <cell r="A86" t="str">
            <v>BORNA DE PONCHAR ESTAÑO DE DOS HUECOS Nº 1/0</v>
          </cell>
        </row>
        <row r="87">
          <cell r="A87" t="str">
            <v>BORNA DE PONCHAR ESTAÑO DE DOS HUECOS Nº 2/0</v>
          </cell>
        </row>
        <row r="88">
          <cell r="A88" t="str">
            <v>BORNA DE PONCHAR ESTAÑO DE DOS HUECOS Nº 4/0</v>
          </cell>
        </row>
        <row r="89">
          <cell r="A89" t="str">
            <v>BORNA DE PONCHAR ESTAÑO DE UN HUECO Nº 1/0</v>
          </cell>
        </row>
        <row r="90">
          <cell r="A90" t="str">
            <v>BORNA DE PONCHAR ESTAÑO DE UN HUECO Nº 2</v>
          </cell>
        </row>
        <row r="91">
          <cell r="A91" t="str">
            <v>BORNA DE PONCHAR ESTAÑO DE UN HUECO Nº 2/0</v>
          </cell>
        </row>
        <row r="92">
          <cell r="A92" t="str">
            <v>BORNA DE PONCHAR ESTAÑO DE UN HUECO Nº 250</v>
          </cell>
        </row>
        <row r="93">
          <cell r="A93" t="str">
            <v>BORNA DE PONCHAR ESTAÑO DE UN HUECO Nº 3/0</v>
          </cell>
        </row>
        <row r="94">
          <cell r="A94" t="str">
            <v>BORNA DE PONCHAR ESTAÑO DE UN HUECO Nº 350</v>
          </cell>
        </row>
        <row r="95">
          <cell r="A95" t="str">
            <v>BORNA DE PONCHAR ESTAÑO DE UN HUECO Nº 4</v>
          </cell>
        </row>
        <row r="96">
          <cell r="A96" t="str">
            <v>BORNA DE PONCHAR ESTAÑO DE UN HUECO Nº 4/0</v>
          </cell>
        </row>
        <row r="97">
          <cell r="A97" t="str">
            <v>BORNA DE PONCHAR ESTAÑO DE UN HUECO Nº 500</v>
          </cell>
        </row>
        <row r="98">
          <cell r="A98" t="str">
            <v>BORNA DE PONCHAR ESTAÑO DE UN HUECO Nº 6</v>
          </cell>
        </row>
        <row r="99">
          <cell r="A99" t="str">
            <v>BORNA DE PONCHAR ESTAÑO DE UN HUECO Nº 750</v>
          </cell>
        </row>
        <row r="100">
          <cell r="A100" t="str">
            <v>BORNA DE PONCHAR ESTAÑO DE UN HUECO Nº 8</v>
          </cell>
        </row>
        <row r="101">
          <cell r="A101" t="str">
            <v xml:space="preserve">BRAZO PARA SOPORTE LUMINARIA HORIZONTAL 1 1/2 x 1,20 m CON COLLARIN 250-400W (CODENSA) </v>
          </cell>
        </row>
        <row r="102">
          <cell r="A102" t="str">
            <v xml:space="preserve">BRAZO PARA SOPORTE LUMINARIA HORIZONTAL 3/4 x 1,20 m 1 DOBLEZ  70-150 W </v>
          </cell>
        </row>
        <row r="103">
          <cell r="A103" t="str">
            <v xml:space="preserve">BRAZO PARA SOPORTE LUMINARIA HORIZONTAL 3/4 x 1,20 m CON COLLARIN (CODENSA) </v>
          </cell>
        </row>
        <row r="104">
          <cell r="A104" t="str">
            <v xml:space="preserve">CABLE COAXIAL RG-6 PARA SEÑAL DE TELEVISION APANTALLODO NIPPON.  </v>
          </cell>
        </row>
        <row r="105">
          <cell r="A105" t="str">
            <v>CABLE CUADRUPLEX AUTOSOPORTADOS 90ºC 600V  Nº  3X2/0+1X1/0 CONDUCTOR DE ALUMIIO AISLADO EN POLITILENO RETICULADO (XLP)</v>
          </cell>
        </row>
        <row r="106">
          <cell r="A106" t="str">
            <v>CABLE CUADRUPLEX AUTOSOPORTADOS 90ºC 600V  Nº  3X2+1X2 CONDUCTOR DE ALUMIIO AISLADO EN POLITILENO RETICULADO (XLP)</v>
          </cell>
        </row>
        <row r="107">
          <cell r="A107" t="str">
            <v>CABLE CUADRUPLEX AUTOSOPORTADOS 90ºC 600V  Nº  4X1/0 CONDUCTOR DE ALUMIIO AISLADO EN POLITILENO RETICULADO (XLP)</v>
          </cell>
        </row>
        <row r="108">
          <cell r="A108" t="str">
            <v>CABLE CUADRUPLEX AUTOSOPORTADOS 90ºC 600V  Nº  4X4/0 CONDUCTOR DE ALUMIIO AISLADO EN POLITILENO RETICULADO (XLP)</v>
          </cell>
        </row>
        <row r="109">
          <cell r="A109" t="str">
            <v>CABLE DE ALUMINIO AISLADO ACS Nº 1/0 THHN AWG</v>
          </cell>
        </row>
        <row r="110">
          <cell r="A110" t="str">
            <v>CABLE DE ALUMINIO AISLADO ACS Nº 2 THHN AWG</v>
          </cell>
        </row>
        <row r="111">
          <cell r="A111" t="str">
            <v>CABLE DE ALUMINIO AISLADO ACS Nº 2/0 THHN AWG</v>
          </cell>
        </row>
        <row r="112">
          <cell r="A112" t="str">
            <v>CABLE DE ALUMINIO AISLADO ACS Nº 4 THHN AWG</v>
          </cell>
        </row>
        <row r="113">
          <cell r="A113" t="str">
            <v>CABLE DE ALUMINIO AISLADO ACS Nº 4/0 THHN AWG</v>
          </cell>
        </row>
        <row r="114">
          <cell r="A114" t="str">
            <v>CABLE DE ALUMINIO AISLADO ACS Nº 6 THHN AWG</v>
          </cell>
        </row>
        <row r="115">
          <cell r="A115" t="str">
            <v>CABLE DE ALUMINIO DESNUDO CON ALAMA  ACERO GALVANIZADO ACSR Nº 2/0 AWG</v>
          </cell>
        </row>
        <row r="116">
          <cell r="A116" t="str">
            <v>CABLE DE ALUMINIO DESNUDO CON ALAMA  ACERO GALVANIZADO ACSR Nº 4 AWG</v>
          </cell>
        </row>
        <row r="117">
          <cell r="A117" t="str">
            <v>CABLE DE ALUMINIO DESNUDO CON ALMA  ACERO GALVANIZADO ACSR Nº 1/0 AWG</v>
          </cell>
        </row>
        <row r="118">
          <cell r="A118" t="str">
            <v>CABLE DE ALUMINIO DESNUDO CON ALMA  ACERO GALVANIZADO ACSR Nº 2 AWG</v>
          </cell>
        </row>
        <row r="119">
          <cell r="A119" t="str">
            <v>CABLE DE ALUMINIO DESNUDO CON ALMA  ACERO GALVANIZADO ACSR Nº 4/0 AWG</v>
          </cell>
        </row>
        <row r="120">
          <cell r="A120" t="str">
            <v>CABLE DE ALUMINIO SEMIAISLADO Nº 2  XLPE-TK AWG</v>
          </cell>
        </row>
        <row r="121">
          <cell r="A121" t="str">
            <v>CABLE DE COBRE AISLADO CON NEUTRO CONCÉNTRICO, 2X Nº14 AWG 600 V</v>
          </cell>
        </row>
        <row r="122">
          <cell r="A122" t="str">
            <v>CABLE DE COBRE ANTIFRAUDE CON NEUTRO CONCENTRICO 1x 8 + 1x 8 AWG (XLPE/PVC-SR)</v>
          </cell>
        </row>
        <row r="123">
          <cell r="A123" t="str">
            <v>CABLE DE COBRE ANTIFRAUDE CON NEUTRO CONCENTRICO 2 x 6 + 1 x 6 ,AWG (XLPE/XLPE) REDONDA</v>
          </cell>
        </row>
        <row r="124">
          <cell r="A124" t="str">
            <v>CABLE DE COBRE ANTIFRAUDE CON NEUTRO CONCENTRICO 2 x 8 + 1 x 8 AWG (PE/PE) REDONDA</v>
          </cell>
        </row>
        <row r="125">
          <cell r="A125" t="str">
            <v>CABLE DE COBRE ANTIFRAUDE CON NEUTRO CONCENTRICO 2 x 8 + 1 x 8 AWG (PE/PVC-SR) PLANO</v>
          </cell>
        </row>
        <row r="126">
          <cell r="A126" t="str">
            <v>CABLE DE COBRE ANTIFRAUDE CON NEUTRO CONCENTRICO 2X8 + 1X10 AWG (PVC/PVC) PLANO</v>
          </cell>
        </row>
        <row r="127">
          <cell r="A127" t="str">
            <v xml:space="preserve">CABLE DE COBRE ANTIFRAUDE CON NEUTRO CONCENTRICO 3 x 6 + 1 x 6 AWG (PE/PVC) </v>
          </cell>
        </row>
        <row r="128">
          <cell r="A128" t="str">
            <v xml:space="preserve">CABLE DE COBRE ANTIFRAUDE CON NEUTRO CONCENTRICO 3 x 8 + 1 x 8 AWG (PE/PVC) </v>
          </cell>
        </row>
        <row r="129">
          <cell r="A129" t="str">
            <v xml:space="preserve">CABLE DE COBRE ANTIFRAUDE CON NEUTRO CONCENTRICO 3X6 + 1X8 AWG (PE/PVC) </v>
          </cell>
        </row>
        <row r="130">
          <cell r="A130" t="str">
            <v xml:space="preserve">CABLE DE COBRE ANTIFRAUDE CON NEUTRO CONCENTRICO 3X8 + 1X10 AWG (PE/PVC) </v>
          </cell>
        </row>
        <row r="131">
          <cell r="A131" t="str">
            <v xml:space="preserve">CABLE DE COBRE ANTIFRAUDE POTENCIA 3X4 + 1X6 AWG (PE/PVC-SR) </v>
          </cell>
        </row>
        <row r="132">
          <cell r="A132" t="str">
            <v xml:space="preserve">CABLE DE COBRE ANTIFRAUDE POTENCIA 3X6+1X8 AWG (PE/PVC-SR) </v>
          </cell>
        </row>
        <row r="133">
          <cell r="A133" t="str">
            <v xml:space="preserve">CABLE DE COBRE ANTIFRAUDE POTENCIA 3X8+1X10 AWG (PE/PVC) </v>
          </cell>
        </row>
        <row r="134">
          <cell r="A134" t="str">
            <v xml:space="preserve">CABLE DE COBRE ANTIFRAUDE TREBOL 3X2 + 1X4 AWG (PVC/PE) </v>
          </cell>
        </row>
        <row r="135">
          <cell r="A135" t="str">
            <v>CABLE DE COBRE CENTELFLEX Nº 1/0 AWG THHN</v>
          </cell>
        </row>
        <row r="136">
          <cell r="A136" t="str">
            <v>CABLE DE COBRE CENTELFLEX Nº 10 AWG THHN</v>
          </cell>
        </row>
        <row r="137">
          <cell r="A137" t="str">
            <v>CABLE DE COBRE CENTELFLEX Nº 12 AWG THHN</v>
          </cell>
        </row>
        <row r="138">
          <cell r="A138" t="str">
            <v>CABLE DE COBRE CENTELFLEX Nº 2 AWG THHN</v>
          </cell>
        </row>
        <row r="139">
          <cell r="A139" t="str">
            <v>CABLE DE COBRE CENTELFLEX Nº 2/0 AWG THHN</v>
          </cell>
        </row>
        <row r="140">
          <cell r="A140" t="str">
            <v>CABLE DE COBRE CENTELFLEX Nº 250 KCMIL</v>
          </cell>
        </row>
        <row r="141">
          <cell r="A141" t="str">
            <v>CABLE DE COBRE CENTELFLEX Nº 3/0 AWG THHN</v>
          </cell>
        </row>
        <row r="142">
          <cell r="A142" t="str">
            <v>CABLE DE COBRE CENTELFLEX Nº 350 KCMIL</v>
          </cell>
        </row>
        <row r="143">
          <cell r="A143" t="str">
            <v>CABLE DE COBRE CENTELFLEX Nº 4 AWG THHN</v>
          </cell>
        </row>
        <row r="144">
          <cell r="A144" t="str">
            <v>CABLE DE COBRE CENTELFLEX Nº 4/0 AWG THHN</v>
          </cell>
        </row>
        <row r="145">
          <cell r="A145" t="str">
            <v>CABLE DE COBRE CENTELFLEX Nº 500 KCMIL</v>
          </cell>
        </row>
        <row r="146">
          <cell r="A146" t="str">
            <v>CABLE DE COBRE CENTELFLEX Nº 6 AWG THHN</v>
          </cell>
        </row>
        <row r="147">
          <cell r="A147" t="str">
            <v>CABLE DE COBRE CENTELFLEX Nº 8 AWG THHN</v>
          </cell>
        </row>
        <row r="148">
          <cell r="A148" t="str">
            <v>CABLE DE COBRE DESNUDO Nº 1/0  AWG</v>
          </cell>
        </row>
        <row r="149">
          <cell r="A149" t="str">
            <v>CABLE DE COBRE DESNUDO Nº 10 AWG</v>
          </cell>
        </row>
        <row r="150">
          <cell r="A150" t="str">
            <v>CABLE DE COBRE DESNUDO Nº 2  AWG</v>
          </cell>
        </row>
        <row r="151">
          <cell r="A151" t="str">
            <v>CABLE DE COBRE DESNUDO Nº 2/0  AWG</v>
          </cell>
        </row>
        <row r="152">
          <cell r="A152" t="str">
            <v xml:space="preserve">CABLE DE COBRE DESNUDO Nº 4 AWG </v>
          </cell>
        </row>
        <row r="153">
          <cell r="A153" t="str">
            <v xml:space="preserve">CABLE DE COBRE DESNUDO Nº 4/0 AWG </v>
          </cell>
        </row>
        <row r="154">
          <cell r="A154" t="str">
            <v xml:space="preserve">CABLE DE COBRE DESNUDO Nº 6 AWG  </v>
          </cell>
        </row>
        <row r="155">
          <cell r="A155" t="str">
            <v xml:space="preserve">CABLE DE COBRE DESNUDO Nº 8 AWG </v>
          </cell>
        </row>
        <row r="156">
          <cell r="A156" t="str">
            <v>CABLE DE COBRE ENCAUCHETADO 2 x 12 THHN</v>
          </cell>
        </row>
        <row r="157">
          <cell r="A157" t="str">
            <v>CABLE DE COBRE ENCAUCHETADO 2 x 14 THHN</v>
          </cell>
        </row>
        <row r="158">
          <cell r="A158" t="str">
            <v>CABLE DE COBRE ENCAUCHETADO 3 x 12 THHN</v>
          </cell>
        </row>
        <row r="159">
          <cell r="A159" t="str">
            <v>CABLE DE COBRE ENCAUCHETADO 3 x 14 THHN</v>
          </cell>
        </row>
        <row r="160">
          <cell r="A160" t="str">
            <v>CABLE DE COBRE ENCAUCHETADO 3 x 16 THHN</v>
          </cell>
        </row>
        <row r="161">
          <cell r="A161" t="str">
            <v>CABLE DE COBRE MONOPOLAR  XLPE MV-90 15kV 90ºC CON NIVEL DE AISLAMIENTO  DE 100% Nº2 AWG</v>
          </cell>
        </row>
        <row r="162">
          <cell r="A162" t="str">
            <v>CABLE DE COBRE MONOPOLAR  XLPE MV-90 15kV 90ºC CON NIVEL DE AISLAMIENTO  DE 133% Nº2/0 AWG</v>
          </cell>
        </row>
        <row r="163">
          <cell r="A163" t="str">
            <v>CABLE DE COBRE MONOPOLAR XLPE MV-90 15kV 90ºC CON NIVEL DE AISLAMIENTO  DE 100% Nº1/0 AWG</v>
          </cell>
        </row>
        <row r="164">
          <cell r="A164" t="str">
            <v>CABLE DE COBRE MONOPOLAR XLPE MV-90 15kV 90ºC CON NIVEL DE AISLAMIENTO  DE 100% Nº2/0 AWG</v>
          </cell>
        </row>
        <row r="165">
          <cell r="A165" t="str">
            <v>CABLE DE COBRE MONOPOLAR XLPE MV-90 15kV 90ºC CON NIVEL DE AISLAMIENTO  DE 100% Nº4/0 AWG</v>
          </cell>
        </row>
        <row r="166">
          <cell r="A166" t="str">
            <v>CABLE DE COBRE MONOPOLAR XLPE MV-90 15kV 90ºC CON NIVEL DE AISLAMIENTO  DE 133% Nº1/0 AWG</v>
          </cell>
        </row>
        <row r="167">
          <cell r="A167" t="str">
            <v>CABLE DE COBRE MONOPOLAR XLPE MV-90 15kV 90ºC CON NIVEL DE AISLAMIENTO  DE 133% Nº2 AWG</v>
          </cell>
        </row>
        <row r="168">
          <cell r="A168" t="str">
            <v>CABLE DE COBRE MONOPOLAR XLPE MV-90 15kV 90ºC CON NIVEL DE AISLAMIENTO  DE 133% Nº4/0 AWG</v>
          </cell>
        </row>
        <row r="169">
          <cell r="A169" t="str">
            <v>CABLE DE COBRE Nº 1/0 THHN  AWG</v>
          </cell>
        </row>
        <row r="170">
          <cell r="A170" t="str">
            <v xml:space="preserve">CABLE DE COBRE Nº 10 THHN AWG </v>
          </cell>
        </row>
        <row r="171">
          <cell r="A171" t="str">
            <v>CABLE DE COBRE Nº 12 THHN AWG</v>
          </cell>
        </row>
        <row r="172">
          <cell r="A172" t="str">
            <v>CABLE DE COBRE Nº 14 THHN AWG</v>
          </cell>
        </row>
        <row r="173">
          <cell r="A173" t="str">
            <v>CABLE DE COBRE Nº 2 THHN AWG</v>
          </cell>
        </row>
        <row r="174">
          <cell r="A174" t="str">
            <v>CABLE DE COBRE Nº 2/0 THHN  AWG</v>
          </cell>
        </row>
        <row r="175">
          <cell r="A175" t="str">
            <v>CABLE DE COBRE Nº 3/0 THHN  AWG</v>
          </cell>
        </row>
        <row r="176">
          <cell r="A176" t="str">
            <v>CABLE DE COBRE Nº 300 THHN MCM</v>
          </cell>
        </row>
        <row r="177">
          <cell r="A177" t="str">
            <v>CABLE DE COBRE Nº 350 THHN MCM</v>
          </cell>
        </row>
        <row r="178">
          <cell r="A178" t="str">
            <v xml:space="preserve">CABLE DE COBRE Nº 4 THHN AWG </v>
          </cell>
        </row>
        <row r="179">
          <cell r="A179" t="str">
            <v>CABLE DE COBRE Nº 4/0 THHN  AWG</v>
          </cell>
        </row>
        <row r="180">
          <cell r="A180" t="str">
            <v>CABLE DE COBRE Nº 500 THHN MCM</v>
          </cell>
        </row>
        <row r="181">
          <cell r="A181" t="str">
            <v xml:space="preserve">CABLE DE COBRE Nº 6 THHN AWG </v>
          </cell>
        </row>
        <row r="182">
          <cell r="A182" t="str">
            <v xml:space="preserve">CABLE DE COBRE Nº 8 THHN AWG </v>
          </cell>
        </row>
        <row r="183">
          <cell r="A183" t="str">
            <v>CABLE DE COBRE TRENZADO PARA DERIVACIONES 3X2+1X4 AWG</v>
          </cell>
        </row>
        <row r="184">
          <cell r="A184" t="str">
            <v>CABLE DE COBRE TRIPLEX  XLPE MV-90 15kV 90ºC CON NIVEL DE AISLAMIENTO  DE 100%  CON NEUTRO CONCENTRICO 33%  3 x 1/0 AWG</v>
          </cell>
        </row>
        <row r="185">
          <cell r="A185" t="str">
            <v>CABLE DE COBRE TRIPLEX  XLPE MV-90 15kV 90ºC CON NIVEL DE AISLAMIENTO  DE 100%  CON NEUTRO CONCENTRICO 33%  3 x 2 AWG</v>
          </cell>
        </row>
        <row r="186">
          <cell r="A186" t="str">
            <v>CABLE DE COBRE TRIPLEX  XLPE MV-90 15kV 90ºC CON NIVEL DE AISLAMIENTO  DE 100%  CON NEUTRO CONCENTRICO 33%  3 x 2/0 AWG</v>
          </cell>
        </row>
        <row r="187">
          <cell r="A187" t="str">
            <v>CABLE DE COBRE TRIPLEX  XLPE MV-90 15kV 90ºC CON NIVEL DE AISLAMIENTO  DE 100%  CON NEUTRO CONCENTRICO 33%  3 x 4/0 AWG</v>
          </cell>
        </row>
        <row r="188">
          <cell r="A188" t="str">
            <v>CABLE PARA SEÑALES SISTEMA CONTRA INDENDIO  2 PARES (2X22AWG) NPLF AISLAMIENTO EN PVC DE ACUERDO A LAS NORMAS IEC189, IEC708</v>
          </cell>
        </row>
        <row r="189">
          <cell r="A189" t="str">
            <v>CABLE SUPER GX DE 9,53 mm (3/8") GALVANIZADO O CABLE PARA RETENIDA DE 3/8 GALVANIZADO</v>
          </cell>
        </row>
        <row r="190">
          <cell r="A190" t="str">
            <v>CABLE TRIPLEX AUTOSOPORTADOS 90ºC 600V  Nº  2X1/0+1X2 CONDUCTOR DE ALUMINIO AISLADO EN POLITILENO RETICULADO (XLP)</v>
          </cell>
        </row>
        <row r="191">
          <cell r="A191" t="str">
            <v>CABLE TRIPLEX AUTOSOPORTADOS 90ºC 600V  Nº  2X2+1X4 CONDUCTOR DE ALUMINIO AISLADO EN POLITILENO RETICULADO (XLP)</v>
          </cell>
        </row>
        <row r="192">
          <cell r="A192" t="str">
            <v>CABLE TRIPLEX AUTOSOPORTADOS 90ºC 600V  Nº  3X1/0 CONDUCTOR DE ALUMINIO AISLADO EN POLITILENO RETICULADO (XLP)</v>
          </cell>
        </row>
        <row r="193">
          <cell r="A193" t="str">
            <v>CABLE TRIPLEX AUTOSOPORTADOS 90ºC 600V  Nº  3X2 CONDUCTOR DE ALUMINIO AISLADO EN POLITILENO RETICULADO (XLP)</v>
          </cell>
        </row>
        <row r="194">
          <cell r="A194" t="str">
            <v>CABLE TRIPLEX AUTOSOPORTADOS 90ºC 600V  Nº  3X2/0 CONDUCTOR DE ALUMINIO AISLADO EN POLITILENO RETICULADO (XLP)</v>
          </cell>
        </row>
        <row r="195">
          <cell r="A195" t="str">
            <v>CABLE TRIPLEX AUTOSOPORTADOS 90ºC 600V  Nº  3X4 CONDUCTOR DE ALUMINIO AISLADO EN POLITILENO RETICULADO (XLP)</v>
          </cell>
        </row>
        <row r="196">
          <cell r="A196" t="str">
            <v>CABLE TRIPLEX AUTOSOPORTADOS 90ºC 600V  Nº  3X4/0 CONDUCTOR DE ALUMINIO AISLADO EN POLITILENO RETICULADO (XLP)</v>
          </cell>
        </row>
        <row r="197">
          <cell r="A197" t="str">
            <v>CAJA CON TAPA CON CIERRE POR TORNILLO 1/4 DE VUELTA IP-55 IK-07, CON CUBIERTA OPACA. DIMENSIONES 105 x 105 x 105 mm</v>
          </cell>
        </row>
        <row r="198">
          <cell r="A198" t="str">
            <v>CAJA DE DERIVACION EN POLICARBONATO PARA 9 USUARIOS (especial para zonas de alta salinida)</v>
          </cell>
        </row>
        <row r="199">
          <cell r="A199" t="str">
            <v>CAJA DE MANIOBRA DE TRES VIAS SECCIONABLES. ENTRADA Y SALIDA 220 A. INCLUYE 9 BUJES INSERTOS DE 200 A. 9 BUJES TIPO POZO DE 200 A. 9 CODOS DE DESCONEXIÓN  15 Kv 200 A. 9 CODOS DE DESCONEXIÓN DE 600 A. 1 VÁLVULA DE RECIRCULACIÓN. 1 VÁLVULA DE DRENAJE. 1 VÁ</v>
          </cell>
        </row>
        <row r="200">
          <cell r="A200" t="str">
            <v>CAJA DE PASO 30 x 30 x 30  cm CON CHAPA PLASTICA LAMINA DE ACERO GALVANIZADA CON PINTURA EPOXICA CON PUERTA Y BISAGRA</v>
          </cell>
        </row>
        <row r="201">
          <cell r="A201" t="str">
            <v>CAJA FABRICADA EN ACERO LAMINADO EN FRIO IP-66, IK-10. DE 150 x 150 x 80 mm</v>
          </cell>
        </row>
        <row r="202">
          <cell r="A202" t="str">
            <v xml:space="preserve">CAJA METALICA GALVANIZADA (Ref: 5800) </v>
          </cell>
        </row>
        <row r="203">
          <cell r="A203" t="str">
            <v>CAJA METALICA GALVANIZADA OCTAGONAL</v>
          </cell>
        </row>
        <row r="204">
          <cell r="A204" t="str">
            <v>CAJA METALICA IP-66, IK-10, DIMENSIONES 15 x 30 x 12 cm</v>
          </cell>
        </row>
        <row r="205">
          <cell r="A205" t="str">
            <v xml:space="preserve">CAJA MONOFASICA PARA 12 CIRCUITOS 1F3H CON BARRAJE PARA 100A BARRA NEUTRO Y BARRA TIERRA </v>
          </cell>
        </row>
        <row r="206">
          <cell r="A206" t="str">
            <v xml:space="preserve">CAJA MONOFASICA PARA 2  CIRCUITOS 1F3H CON BARRAJE PARA 100A BARRA NEUTRO Y BARRA TIERRA </v>
          </cell>
        </row>
        <row r="207">
          <cell r="A207" t="str">
            <v xml:space="preserve">CAJA MONOFASICA PARA 3 CIRCUITOS 1F3H CON BARRAJE PARA 100A BARRA NEUTRO Y BARRA TIERRA </v>
          </cell>
        </row>
        <row r="208">
          <cell r="A208" t="str">
            <v xml:space="preserve">CAJA MONOFASICA PARA 4 CIRCUITOS 1F3H CON BARRAJE PARA 100A BARRA NEUTRO Y BARRA TIERRA </v>
          </cell>
        </row>
        <row r="209">
          <cell r="A209" t="str">
            <v xml:space="preserve">CAJA MONOFASICA PARA 6 CIRCUITOS 1F3H CON BARRA NEUTRO Y BARRA TIERRA </v>
          </cell>
        </row>
        <row r="210">
          <cell r="A210" t="str">
            <v xml:space="preserve">CAJA MONOFASICA PARA 9 CIRCUITOS 1F3H CON BARRAJE PARA 100A BARRA NEUTRO Y BARRA TIERRA </v>
          </cell>
        </row>
        <row r="211">
          <cell r="A211" t="str">
            <v>CAJA OCTOGONAL GALVANIZADA (CAJA EMP GALV.OCTAGONAL 4")</v>
          </cell>
        </row>
        <row r="212">
          <cell r="A212" t="str">
            <v>CAJA PLASTICA DE 105 x 105 x 50 mm CON TAPA Y CIERRE POR TORNILLO 1/4 DE VUELTA IP-55 IK-07, Y CUBIERTA OPACA.</v>
          </cell>
        </row>
        <row r="213">
          <cell r="A213" t="str">
            <v>CAJA PLASTICA DE  220 x 170 x 86 mm CON TAPA Y CIERRE POR TORNILLO 1/4 DE VUELTA IP-55 IK-07, Y CUBIERTA OPACA.</v>
          </cell>
        </row>
        <row r="214">
          <cell r="A214" t="str">
            <v>CAJA PLASTICA DE 108 x 140 x 86 mm CON TAPA Y CIERRE POR TORNILLO 1/4 DE VUELTA IP-55 IK-07, Y CUBIERTA OPACA.</v>
          </cell>
        </row>
        <row r="215">
          <cell r="A215" t="str">
            <v>CAJA PLASTICA DE 31 x 24 x 12,4 cm CON 24 ENTRADAS 18 de 32 mm y 6 de 40 mm DE DIAMETRO</v>
          </cell>
        </row>
        <row r="216">
          <cell r="A216" t="str">
            <v>CAJA PLEXO ATLANTIC EN ACERO LAMINADO EN FRIO IP-66, IK-10. DIMENSIONES 30 x 30 x 12 cm</v>
          </cell>
        </row>
        <row r="217">
          <cell r="A217" t="str">
            <v xml:space="preserve">CAJA TRIFÁSICA TIPO INTEMPERIE PARA ACOMETIDAS DE BT </v>
          </cell>
        </row>
        <row r="218">
          <cell r="A218" t="str">
            <v xml:space="preserve">CAPACETE ROSCADO EN ALUMINIO PARA TUBERIA IMC GALVANIZADA DE 1" </v>
          </cell>
        </row>
        <row r="219">
          <cell r="A219" t="str">
            <v xml:space="preserve">CAPACETE ROSCADO EN ALUMINIO PARA TUBERIA IMC GALVANIZADA DE 2" </v>
          </cell>
        </row>
        <row r="220">
          <cell r="A220" t="str">
            <v xml:space="preserve">CAPACETE ROSCADO EN ALUMINIO PARA TUBERIA IMC GALVANIZADA DE 3" </v>
          </cell>
        </row>
        <row r="221">
          <cell r="A221" t="str">
            <v>CAPUCHON PARA SELLAR PUNTA DE CABLE 2- 4/0 EN FRIO RED TRENZADA</v>
          </cell>
        </row>
        <row r="222">
          <cell r="A222" t="str">
            <v>CAPUCHON TERMOENCONGIBLE PARA SELLAR PUNTAS DE CABLES DE  6 A 3/0</v>
          </cell>
        </row>
        <row r="223">
          <cell r="A223" t="str">
            <v xml:space="preserve">CINTA DE ACERO INOXIDABLE 3/4" </v>
          </cell>
        </row>
        <row r="224">
          <cell r="A224" t="str">
            <v xml:space="preserve">CINTA DE ACERO INOXIDABLE 5/8" </v>
          </cell>
        </row>
        <row r="225">
          <cell r="A225" t="str">
            <v>CINTA EN ACERO INOXIDABLE 1/2"</v>
          </cell>
        </row>
        <row r="226">
          <cell r="A226" t="str">
            <v>CINTA EN ACERO INOXIDABLE 3/8"</v>
          </cell>
        </row>
        <row r="227">
          <cell r="A227" t="str">
            <v>CLAVIJA RECTA, 250V, 16A, 3P+T, IP 67, P17 Tempra</v>
          </cell>
        </row>
        <row r="228">
          <cell r="A228" t="str">
            <v>CLAVIJA RECTA, 250V, 32A, 3P+N+T, IP 67, P17 Tempra</v>
          </cell>
        </row>
        <row r="229">
          <cell r="A229" t="str">
            <v>CLAVIJA RECTA, 250V, 63A, 3P+N+T, IP 67, P17 Tempra</v>
          </cell>
        </row>
        <row r="230">
          <cell r="A230" t="str">
            <v>CONCRETO CICLOPEO 3,000 PSI</v>
          </cell>
        </row>
        <row r="231">
          <cell r="A231" t="str">
            <v>CONCRETO POBRE MEZCLADO 1:3:6</v>
          </cell>
        </row>
        <row r="232">
          <cell r="A232" t="str">
            <v>CONDULETA EN T 1/2" NPT</v>
          </cell>
        </row>
        <row r="233">
          <cell r="A233" t="str">
            <v>CONECTOR BIMETALICO CABLE VARILLA  REFERENCIA 226/ZV-CU</v>
          </cell>
        </row>
        <row r="234">
          <cell r="A234" t="str">
            <v>CONECTOR BIMETALICO TIPO PALA 2/0 AWG, 2HUECO 1/2"</v>
          </cell>
        </row>
        <row r="235">
          <cell r="A235" t="str">
            <v>CONECTOR DE COMPRESIÓN DE RANURAS PARALELAS, TIPO 1</v>
          </cell>
        </row>
        <row r="236">
          <cell r="A236" t="str">
            <v>CONECTOR DE TORNILLO CON CHAQUETA AISLANTE</v>
          </cell>
        </row>
        <row r="237">
          <cell r="A237" t="str">
            <v xml:space="preserve">CONECTOR TIPO CODO 200A - 1/0 AWG - 15 kV </v>
          </cell>
        </row>
        <row r="238">
          <cell r="A238" t="str">
            <v xml:space="preserve">CONECTOR TIPO CODO 200A - 2 AWG - 15 kV </v>
          </cell>
        </row>
        <row r="239">
          <cell r="A239" t="str">
            <v xml:space="preserve">CONECTOR TIPO CODO 200A - 4/0 AWG - 15 kV </v>
          </cell>
        </row>
        <row r="240">
          <cell r="A240" t="str">
            <v>CONECTOR TIPO COMPRESION 200A 1/0 AWG 15kV</v>
          </cell>
        </row>
        <row r="241">
          <cell r="A241" t="str">
            <v>CONECTOR TIPO COMPRESION 200A 2 AWG 15kV</v>
          </cell>
        </row>
        <row r="242">
          <cell r="A242" t="str">
            <v>CONECTOR TIPO COMPRESION 200A 2/0 AWG 15kV</v>
          </cell>
        </row>
        <row r="243">
          <cell r="A243" t="str">
            <v>CONECTOR TIPO COMPRESION 200A 4/0 AWG 15kV</v>
          </cell>
        </row>
        <row r="244">
          <cell r="A244" t="str">
            <v>CONECTOR TIPO COMPRESION 600A 2 AWG 15kV</v>
          </cell>
        </row>
        <row r="245">
          <cell r="A245" t="str">
            <v>CONECTOR TIPO COMPRESION 600A 2/0 AWG 15kV</v>
          </cell>
        </row>
        <row r="246">
          <cell r="A246" t="str">
            <v>CONECTOR TIPO COMPRESION 600A 4/0 AWG 15kV</v>
          </cell>
        </row>
        <row r="247">
          <cell r="A247" t="str">
            <v>CONECTOR TIPO CUÑA</v>
          </cell>
        </row>
        <row r="248">
          <cell r="A248" t="str">
            <v>CONECTOR TIPO TORNILLO PARA  VARILLA DE PUESTA A TIERRA EN COBRE</v>
          </cell>
        </row>
        <row r="249">
          <cell r="A249" t="str">
            <v xml:space="preserve">CONECTOR TRANSVERSAL DE PUESTA A TIERRA TIPO TGC PARA VARILLA COOPER WELD (Varilla 5/8 - Cable # 2 o # 4) </v>
          </cell>
        </row>
        <row r="250">
          <cell r="A250" t="str">
            <v xml:space="preserve">CONECTOR VARILLA-CABLE  ACERO GALVANIZADO REF 280 OBO </v>
          </cell>
        </row>
        <row r="251">
          <cell r="A251" t="str">
            <v>CONECTORES CABLE REFERENCIA OBO</v>
          </cell>
        </row>
        <row r="252">
          <cell r="A252" t="str">
            <v>CONFIGURACIÓN EQUIPO RECONECTADOR -INGENIERO ESPECIALISTA</v>
          </cell>
        </row>
        <row r="253">
          <cell r="A253" t="str">
            <v>CONTROL DE VELOCIDAD DE TRES VENTILADORES</v>
          </cell>
        </row>
        <row r="254">
          <cell r="A254" t="str">
            <v>CORTACIRCUITOS 15 kV-100 A</v>
          </cell>
        </row>
        <row r="255">
          <cell r="A255" t="str">
            <v>CRUCETA METÁLICA DE ÁNGULO GALVANIZADO DE  2 ½" x 3/16" x 2,0 m</v>
          </cell>
        </row>
        <row r="256">
          <cell r="A256" t="str">
            <v>CRUCETA METÁLICA DE ÁNGULO GALVANIZADO DE  2 ½" x 3/16" x 2,5 m</v>
          </cell>
        </row>
        <row r="257">
          <cell r="A257" t="str">
            <v>CRUCETA METALICA DE ANGULO GALVANIZADO DE 2 ½" x 1/4 "x  1,5 m</v>
          </cell>
        </row>
        <row r="258">
          <cell r="A258" t="str">
            <v>CRUCETA METALICA DE ANGULO GALVANIZADO DE 2 ½" x 1/4 "x  2,0 m</v>
          </cell>
        </row>
        <row r="259">
          <cell r="A259" t="str">
            <v>CRUCETA METALICA DE ANGULO GALVANIZADO DE 2 ½" x 1/4 "x  2,5 m</v>
          </cell>
        </row>
        <row r="260">
          <cell r="A260" t="str">
            <v>CRUCETA METALICA DE ANGULO GALVANIZADO DE 2 ½" x 3/16" x 1,5 m</v>
          </cell>
        </row>
        <row r="261">
          <cell r="A261" t="str">
            <v>CRUCETA METALICA DE ANGULO GALVANIZADO DE 3" x 1/4" x 2 m</v>
          </cell>
        </row>
        <row r="262">
          <cell r="A262" t="str">
            <v>CRUCETA METALICA DE ANGULO GALVANIZADO DE 3" x 1/4" x 2,4 m</v>
          </cell>
        </row>
        <row r="263">
          <cell r="A263" t="str">
            <v>CRUCETA METALICA DE ANGULO GALVANIZADO DE 3" x 1/4" x 3 m</v>
          </cell>
        </row>
        <row r="264">
          <cell r="A264" t="str">
            <v>CRUCETA METALICA DE ANGULO GALVANIZADO DE 3" x 1/4" x 6 m</v>
          </cell>
        </row>
        <row r="265">
          <cell r="A265" t="str">
            <v>CUADRILLA ELECTRICA EXTERNA</v>
          </cell>
        </row>
        <row r="266">
          <cell r="A266" t="str">
            <v>CUADRILLA ELECTRICA INTERNA</v>
          </cell>
        </row>
        <row r="267">
          <cell r="A267" t="str">
            <v>CURVA EMT  1 1/2" x 90°</v>
          </cell>
        </row>
        <row r="268">
          <cell r="A268" t="str">
            <v>CURVA EMT  1 1/4" x 90°</v>
          </cell>
        </row>
        <row r="269">
          <cell r="A269" t="str">
            <v>CURVA EMT  1/2” x 90º</v>
          </cell>
        </row>
        <row r="270">
          <cell r="A270" t="str">
            <v>CURVA EMT  1” x 90°</v>
          </cell>
        </row>
        <row r="271">
          <cell r="A271" t="str">
            <v>CURVA EMT  2" x 90°</v>
          </cell>
        </row>
        <row r="272">
          <cell r="A272" t="str">
            <v>CURVA EMT  3/4” x 90º</v>
          </cell>
        </row>
        <row r="273">
          <cell r="A273" t="str">
            <v>CURVA EMT  3” x 90°</v>
          </cell>
        </row>
        <row r="274">
          <cell r="A274" t="str">
            <v>CURVA IMC GALVANIZADO  1 1/2" x 90°</v>
          </cell>
        </row>
        <row r="275">
          <cell r="A275" t="str">
            <v>CURVA IMC GALVANIZADO  1 1/4" x 90°</v>
          </cell>
        </row>
        <row r="276">
          <cell r="A276" t="str">
            <v>CURVA IMC GALVANIZADO  1/2” x 90º</v>
          </cell>
        </row>
        <row r="277">
          <cell r="A277" t="str">
            <v>CURVA IMC GALVANIZADO  1” x 90°</v>
          </cell>
        </row>
        <row r="278">
          <cell r="A278" t="str">
            <v>CURVA IMC GALVANIZADO  2" x 90°</v>
          </cell>
        </row>
        <row r="279">
          <cell r="A279" t="str">
            <v>CURVA IMC GALVANIZADO  3/4” x 90º</v>
          </cell>
        </row>
        <row r="280">
          <cell r="A280" t="str">
            <v>CURVA IMC GALVANIZADO  3” x 90°</v>
          </cell>
        </row>
        <row r="281">
          <cell r="A281" t="str">
            <v>CURVA PVC  1 1/2" x 90°</v>
          </cell>
        </row>
        <row r="282">
          <cell r="A282" t="str">
            <v>CURVA PVC  1 1/4" x 90°</v>
          </cell>
        </row>
        <row r="283">
          <cell r="A283" t="str">
            <v>CURVA PVC  1/2” x 90º</v>
          </cell>
        </row>
        <row r="284">
          <cell r="A284" t="str">
            <v>CURVA PVC  1” x 90°</v>
          </cell>
        </row>
        <row r="285">
          <cell r="A285" t="str">
            <v>CURVA PVC  2" x 90°</v>
          </cell>
        </row>
        <row r="286">
          <cell r="A286" t="str">
            <v>CURVA PVC  3/4” x 90º</v>
          </cell>
        </row>
        <row r="287">
          <cell r="A287" t="str">
            <v>CURVA PVC  3” x 90°</v>
          </cell>
        </row>
        <row r="288">
          <cell r="A288" t="str">
            <v>CURVA PVC  4” x 90°</v>
          </cell>
        </row>
        <row r="289">
          <cell r="A289" t="str">
            <v>DESCARGADOR DE SOBRETENSION DE LINEA 10kV- 10kA- POLIMERICO, OXIDO DE ZINC</v>
          </cell>
        </row>
        <row r="290">
          <cell r="A290" t="str">
            <v>DESCARGADOR DE SOBRETENSION DE LINEA 12kV- 10kA- POLIMERICO, OXIDO DE ZINC</v>
          </cell>
        </row>
        <row r="291">
          <cell r="A291" t="str">
            <v>DIAGONAL CON DOBLEZ 1-1/2 x 3/16 CRUCETA MADERA 64 cm</v>
          </cell>
        </row>
        <row r="292">
          <cell r="A292" t="str">
            <v>DIAGONAL RECTA DE ÁNGULO DE HIERRO GALVANIZADO DE 38X38X5 mm (1 ½" X 1 ½" X 3/16")  110 cm</v>
          </cell>
        </row>
        <row r="293">
          <cell r="A293" t="str">
            <v>DIAGONAL RECTA DE ÁNGULO DE HIERRO GALVANIZADO DE 38X38X5 mm (1 ½" X 1 ½" X 3/16") 68 cm</v>
          </cell>
        </row>
        <row r="294">
          <cell r="A294" t="str">
            <v>DINTELES EN CONCRETO h=0.15m x 0.2m (2500 PSI Mezcla 1:3:3)</v>
          </cell>
        </row>
        <row r="295">
          <cell r="A295" t="str">
            <v>DISPOSITIVO DE FOTOCONTROL (FOTOCELDA)</v>
          </cell>
        </row>
        <row r="296">
          <cell r="A296" t="str">
            <v>ELECTRODO DE PUESTA A TIERRA DE ACERO GALVANIZADO Ø20 mm, referencia BATTERMANN 219/20</v>
          </cell>
        </row>
        <row r="297">
          <cell r="A297" t="str">
            <v>EMPALME TIPO RECTO O EN DERIVACIÓN</v>
          </cell>
        </row>
        <row r="298">
          <cell r="A298" t="str">
            <v>ESLABON DE ANGULAR</v>
          </cell>
        </row>
        <row r="299">
          <cell r="A299" t="str">
            <v>ESPARRAGO 5/8" x 10"</v>
          </cell>
        </row>
        <row r="300">
          <cell r="A300" t="str">
            <v>ESPARRAGO 5/8" x 12"</v>
          </cell>
        </row>
        <row r="301">
          <cell r="A301" t="str">
            <v>ESPARRAGO 5/8" x 14"</v>
          </cell>
        </row>
        <row r="302">
          <cell r="A302" t="str">
            <v>ESPARRAGO 5/8" x 16"</v>
          </cell>
        </row>
        <row r="303">
          <cell r="A303" t="str">
            <v>ESPARRAGO 5/8" x 18"</v>
          </cell>
        </row>
        <row r="304">
          <cell r="A304" t="str">
            <v>ESPARRAGO 5/8" x 20"</v>
          </cell>
        </row>
        <row r="305">
          <cell r="A305" t="str">
            <v>ESPARRAGO 5/8" x 22"</v>
          </cell>
        </row>
        <row r="306">
          <cell r="A306" t="str">
            <v>ESPARRAGO 5/8" x 24"</v>
          </cell>
        </row>
        <row r="307">
          <cell r="A307" t="str">
            <v>ESPARRAGO 5/8" x 4"</v>
          </cell>
        </row>
        <row r="308">
          <cell r="A308" t="str">
            <v>ESPARRAGO 5/8" x 6"</v>
          </cell>
        </row>
        <row r="309">
          <cell r="A309" t="str">
            <v>ESPARRAGO 5/8" x 8"</v>
          </cell>
        </row>
        <row r="310">
          <cell r="A310" t="str">
            <v>ESPIGO CRUCETA MADERA DE 5/8" x 10" PARA 13,2 kV</v>
          </cell>
        </row>
        <row r="311">
          <cell r="A311" t="str">
            <v>ESPIGO CRUCETA METALICA DE 5/8" x 8" PARA 13,2 kV</v>
          </cell>
        </row>
        <row r="312">
          <cell r="A312" t="str">
            <v>ESPIGO DE ACERO GALVANIZADO PARA CRUCETA METÁLICA</v>
          </cell>
        </row>
        <row r="313">
          <cell r="A313" t="str">
            <v>ESPIGO PARA AISLADOR DE 38 mm</v>
          </cell>
        </row>
        <row r="314">
          <cell r="A314" t="str">
            <v>ESTRIBO 2 AWG CON CONECTOR CUÑA 4/0 AWG</v>
          </cell>
        </row>
        <row r="315">
          <cell r="A315" t="str">
            <v>ESTRIBO DE MEDIA TENSION PARA CABLE COBRE 1/0 + conectores bimetálicos</v>
          </cell>
        </row>
        <row r="316">
          <cell r="A316" t="str">
            <v>EXCAVACION MANUAL</v>
          </cell>
        </row>
        <row r="317">
          <cell r="A317" t="str">
            <v>EXTRACTOR AXIAL DE AIRE TIPO INDUSTRIAL DE 8" CON REJILLAS Y PINTURA ELECTROESTATICA</v>
          </cell>
        </row>
        <row r="318">
          <cell r="A318" t="str">
            <v>FILTRO DE DRENAJE 0.5 x 0.5 CON RELLENO EN GRAVILLA DE RIO 3/4" - 1" (SIN EXCAVACIÓN)</v>
          </cell>
        </row>
        <row r="319">
          <cell r="A319" t="str">
            <v>GRAPA DE OPERAR EN CALIENTE</v>
          </cell>
        </row>
        <row r="320">
          <cell r="A320" t="str">
            <v>GRAPA DE RETENCION PARA CABLE DE GUARDA</v>
          </cell>
        </row>
        <row r="321">
          <cell r="A321" t="str">
            <v>GRAPA DE SUSPENSIÓN PARA CABLE TRENZADO DE B.T.</v>
          </cell>
        </row>
        <row r="322">
          <cell r="A322" t="str">
            <v>GRAPA PARA SUJETAR ACOMETIDA</v>
          </cell>
        </row>
        <row r="323">
          <cell r="A323" t="str">
            <v xml:space="preserve">GRAPA PRENSADORA DE 1 1/2 x 1/4 x 6  3 TORNILLOS </v>
          </cell>
        </row>
        <row r="324">
          <cell r="A324" t="str">
            <v xml:space="preserve">GRAPA PRENSADORA DE 1-1/2 x 3/8 x 6 3 TORNILLOS </v>
          </cell>
        </row>
        <row r="325">
          <cell r="A325" t="str">
            <v xml:space="preserve">GRAPA PRENSADORA DE TRES TORNILLOS </v>
          </cell>
        </row>
        <row r="326">
          <cell r="A326" t="str">
            <v>GRAPA RETENCION ACERO TIPO PISTOLA 4 - 336</v>
          </cell>
        </row>
        <row r="327">
          <cell r="A327" t="str">
            <v>GRAPA RETENCION ALUMINIO TIPO PISTOLA 6 - 2/0</v>
          </cell>
        </row>
        <row r="328">
          <cell r="A328" t="str">
            <v>GRAPA TERMINAL TIPO RECTO 3/0 – 266,8</v>
          </cell>
        </row>
        <row r="329">
          <cell r="A329" t="str">
            <v>GRAPA T-GRILLETE P TEMPLETE 1/2 LA-551</v>
          </cell>
        </row>
        <row r="330">
          <cell r="A330" t="str">
            <v>GRUA</v>
          </cell>
        </row>
        <row r="331">
          <cell r="A331" t="str">
            <v>GUARDACABO PARA RETENDIDAS</v>
          </cell>
        </row>
        <row r="332">
          <cell r="A332" t="str">
            <v>HEBILLA DE ACERO INOXIDABLE 1/2"</v>
          </cell>
        </row>
        <row r="333">
          <cell r="A333" t="str">
            <v>HEBILLA DE ACERO INOXIDABLE 3/4"</v>
          </cell>
        </row>
        <row r="334">
          <cell r="A334" t="str">
            <v>HEBILLA DE ACERO INOXIDABLE 3/8"</v>
          </cell>
        </row>
        <row r="335">
          <cell r="A335" t="str">
            <v>HEBILLA DE ACERO INOXIDABLE 5/8"</v>
          </cell>
        </row>
        <row r="336">
          <cell r="A336" t="str">
            <v>HERRAJE PARA TEMPLETE CUERDA DE GUITARRA</v>
          </cell>
        </row>
        <row r="337">
          <cell r="A337" t="str">
            <v xml:space="preserve">HERRAMIENTA MENOR </v>
          </cell>
        </row>
        <row r="338">
          <cell r="A338" t="str">
            <v>HILO FUSIBLE TIPO H 15 LUHFSER</v>
          </cell>
        </row>
        <row r="339">
          <cell r="A339" t="str">
            <v>HILO FUSIBLE TIPO K 15 LUHFSER</v>
          </cell>
        </row>
        <row r="340">
          <cell r="A340" t="str">
            <v>HILO FUSIBLE TIPO SR 15 LUHFSER</v>
          </cell>
        </row>
        <row r="341">
          <cell r="A341" t="str">
            <v>HILO FUSIBLE TIPO T 15 LUHFSER</v>
          </cell>
        </row>
        <row r="342">
          <cell r="A342" t="str">
            <v>HILO FUSIBLE TIPO VS 15 LUHFSER</v>
          </cell>
        </row>
        <row r="343">
          <cell r="A343" t="str">
            <v>INDICADOR DE FALLA AÉREO MONOFÁSICO 400A</v>
          </cell>
        </row>
        <row r="344">
          <cell r="A344" t="str">
            <v>INTERRUPTOR DOBLE</v>
          </cell>
        </row>
        <row r="345">
          <cell r="A345" t="str">
            <v xml:space="preserve">INTERRUPTOR DOBLE CONMUTABLE </v>
          </cell>
        </row>
        <row r="346">
          <cell r="A346" t="str">
            <v>INTERRUPTOR ENCHUFABLE DE 1  x  20A - 240V - 10kA</v>
          </cell>
        </row>
        <row r="347">
          <cell r="A347" t="str">
            <v>INTERRUPTOR ENCHUFABLE DE 1 x 100A - 240V - 10kA</v>
          </cell>
        </row>
        <row r="348">
          <cell r="A348" t="str">
            <v>INTERRUPTOR ENCHUFABLE DE 1 x 15A - 240V - 10kA</v>
          </cell>
        </row>
        <row r="349">
          <cell r="A349" t="str">
            <v>INTERRUPTOR ENCHUFABLE DE 1 x 30A - 240V - 10kA</v>
          </cell>
        </row>
        <row r="350">
          <cell r="A350" t="str">
            <v>INTERRUPTOR ENCHUFABLE DE 1 x 40A - 240V - 10kA</v>
          </cell>
        </row>
        <row r="351">
          <cell r="A351" t="str">
            <v>INTERRUPTOR ENCHUFABLE DE 1 x 50A - 240V - 10kA</v>
          </cell>
        </row>
        <row r="352">
          <cell r="A352" t="str">
            <v>INTERRUPTOR ENCHUFABLE DE 1 x 60A - 240V - 10kA</v>
          </cell>
        </row>
        <row r="353">
          <cell r="A353" t="str">
            <v>INTERRUPTOR ENCHUFABLE DE 1 x 70A - 240V - 10kA</v>
          </cell>
        </row>
        <row r="354">
          <cell r="A354" t="str">
            <v>INTERRUPTOR ENCHUFABLE DE 2 x 100A - 240V - 10kA</v>
          </cell>
        </row>
        <row r="355">
          <cell r="A355" t="str">
            <v>INTERRUPTOR ENCHUFABLE DE 2 x 20A - 240V - 10kA</v>
          </cell>
        </row>
        <row r="356">
          <cell r="A356" t="str">
            <v>INTERRUPTOR ENCHUFABLE DE 2 x 30A - 240V - 10kA</v>
          </cell>
        </row>
        <row r="357">
          <cell r="A357" t="str">
            <v>INTERRUPTOR ENCHUFABLE DE 2 x 40A - 240V - 10kA</v>
          </cell>
        </row>
        <row r="358">
          <cell r="A358" t="str">
            <v>INTERRUPTOR ENCHUFABLE DE 2 x 50A - 240V - 10kA</v>
          </cell>
        </row>
        <row r="359">
          <cell r="A359" t="str">
            <v>INTERRUPTOR ENCHUFABLE DE 2 x 60A - 240V - 10kA</v>
          </cell>
        </row>
        <row r="360">
          <cell r="A360" t="str">
            <v>INTERRUPTOR ENCHUFABLE DE 2 x 70A - 240V - 10kA</v>
          </cell>
        </row>
        <row r="361">
          <cell r="A361" t="str">
            <v>INTERRUPTOR ENCHUFABLE DE 2 x 80A - 240V - 10kA</v>
          </cell>
        </row>
        <row r="362">
          <cell r="A362" t="str">
            <v>INTERRUPTOR ENCHUFABLE DE 3 x 100A - 240V - 10kA</v>
          </cell>
        </row>
        <row r="363">
          <cell r="A363" t="str">
            <v>INTERRUPTOR ENCHUFABLE DE 3 x 20A - 240V - 10kA</v>
          </cell>
        </row>
        <row r="364">
          <cell r="A364" t="str">
            <v>INTERRUPTOR ENCHUFABLE DE 3 x 30A - 240V - 10kA</v>
          </cell>
        </row>
        <row r="365">
          <cell r="A365" t="str">
            <v>INTERRUPTOR ENCHUFABLE DE 3 x 40A - 240V - 10kA</v>
          </cell>
        </row>
        <row r="366">
          <cell r="A366" t="str">
            <v>INTERRUPTOR ENCHUFABLE DE 3 x 50A - 240V - 10kA</v>
          </cell>
        </row>
        <row r="367">
          <cell r="A367" t="str">
            <v>INTERRUPTOR ENCHUFABLE DE 3 x 60A - 240V - 10kA</v>
          </cell>
        </row>
        <row r="368">
          <cell r="A368" t="str">
            <v>INTERRUPTOR ENCHUFABLE DE 3 x 70A - 240V - 10kA</v>
          </cell>
        </row>
        <row r="369">
          <cell r="A369" t="str">
            <v>INTERRUPTOR INDUSTRIAL EN CAJA 3  x  100A, 50kA. CALIDAD LEGRAND, MERLIN GERIN, MITSUBISHI, SIEMENS, SQUAR D, o superior de marca reconocida y homologada por el CIDET</v>
          </cell>
        </row>
        <row r="370">
          <cell r="A370" t="str">
            <v>INTERRUPTOR INDUSTRIAL EN CAJA 3  x  125A, 50kA. CALIDAD LEGRAND, MERLIN GERIN, MITSUBISHI, SIEMENS, SQUAR D, o superior de marca reconocida y homologada por el CIDET</v>
          </cell>
        </row>
        <row r="371">
          <cell r="A371" t="str">
            <v>INTERRUPTOR INDUSTRIAL EN CAJA 3  x  150A, 50kA. CALIDAD LEGRAND, MERLIN GERIN, MITSUBISHI, SIEMENS, SQUAR D, o superior de marca reconocida y homologada por el CIDET</v>
          </cell>
        </row>
        <row r="372">
          <cell r="A372" t="str">
            <v>INTERRUPTOR INDUSTRIAL EN CAJA 3  x  175A, 50kA. CALIDAD LEGRAND, MERLIN GERIN, MITSUBISHI, SIEMENS, SQUAR D, o superior de marca reconocida y homologada por el CIDET</v>
          </cell>
        </row>
        <row r="373">
          <cell r="A373" t="str">
            <v>INTERRUPTOR INDUSTRIAL EN CAJA 3  x  30A, 25kA. CALIDAD LEGRAND, MERLIN GERIN, MITSUBISHI, SIEMENS, SQUAR D, o superior de marca reconocida y homologada por el CIDET</v>
          </cell>
        </row>
        <row r="374">
          <cell r="A374" t="str">
            <v>INTERRUPTOR INDUSTRIAL EN CAJA 3  x  40A, 25kA. CALIDAD LEGRAND, MERLIN GERIN, MITSUBISHI, SIEMENS, SQUAR D, o superior de marca reconocida y homologada por el CIDET</v>
          </cell>
        </row>
        <row r="375">
          <cell r="A375" t="str">
            <v>INTERRUPTOR INDUSTRIAL EN CAJA 3  x  50A, 25kA. CALIDAD LEGRAND, MERLIN GERIN, MITSUBISHI, SIEMENS, SQUAR D, o superior de marca reconocida y homologada por el CIDET</v>
          </cell>
        </row>
        <row r="376">
          <cell r="A376" t="str">
            <v>INTERRUPTOR INDUSTRIAL EN CAJA 3  x  60A, 25kA. CALIDAD LEGRAND, MERLIN GERIN, MITSUBISHI, SIEMENS, SQUAR D, o superior de marca reconocida y homologada por el CIDET</v>
          </cell>
        </row>
        <row r="377">
          <cell r="A377" t="str">
            <v>INTERRUPTOR INDUSTRIAL EN CAJA 3  x  75A, 50kA. CALIDAD LEGRAND, MERLIN GERIN, MITSUBISHI, SIEMENS, SQUAR D, o superior de marca reconocida y homologada por el CIDET</v>
          </cell>
        </row>
        <row r="378">
          <cell r="A378" t="str">
            <v>INTERRUPTOR INDUSTRIAL EN CAJA 3 x 1000A, 100kA. CALIDAD LEGRAND, MERLIN GERIN, MITSUBISHI, SIEMENS, SQUAR D, o superior de marca reconocida y homologada por el CIDET</v>
          </cell>
        </row>
        <row r="379">
          <cell r="A379" t="str">
            <v>INTERRUPTOR INDUSTRIAL EN CAJA 3 x 1200A, 100kA. CALIDAD LEGRAND, MERLIN GERIN, MITSUBISHI, SIEMENS, SQUAR D, o superior de marca reconocida y homologada por el CIDET</v>
          </cell>
        </row>
        <row r="380">
          <cell r="A380" t="str">
            <v>INTERRUPTOR INDUSTRIAL EN CAJA 3 x 15A, 25kA. CALIDAD LEGRAND, MERLIN GERIN, MITSUBISHI, SIEMENS, SQUAR D, o superior de marca reconocida y homologada por el CIDET</v>
          </cell>
        </row>
        <row r="381">
          <cell r="A381" t="str">
            <v>INTERRUPTOR INDUSTRIAL EN CAJA 3 x 200A, 50kA. CALIDAD LEGRAND, MERLIN GERIN, MITSUBISHI, SIEMENS, SQUAR D, o superior de marca reconocida y homologada por el CIDET</v>
          </cell>
        </row>
        <row r="382">
          <cell r="A382" t="str">
            <v>INTERRUPTOR INDUSTRIAL EN CAJA 3 x 20A, 25kA. CALIDAD LEGRAND, MERLIN GERIN, MITSUBISHI, SIEMENS, SQUAR D, o superior de marca reconocida y homologada por el CIDET</v>
          </cell>
        </row>
        <row r="383">
          <cell r="A383" t="str">
            <v>INTERRUPTOR INDUSTRIAL EN CAJA 3 x 225A, 50kA. CALIDAD LEGRAND, MERLIN GERIN, MITSUBISHI, SIEMENS, SQUAR D, o superior de marca reconocida y homologada por el CIDET</v>
          </cell>
        </row>
        <row r="384">
          <cell r="A384" t="str">
            <v>INTERRUPTOR INDUSTRIAL EN CAJA 3 x 250A, 50kA. CALIDAD LEGRAND, MERLIN GERIN, MITSUBISHI, SIEMENS, SQUAR D, o superior de marca reconocida y homologada por el CIDET</v>
          </cell>
        </row>
        <row r="385">
          <cell r="A385" t="str">
            <v>INTERRUPTOR INDUSTRIAL EN CAJA 3 x 300A, 50kA. CALIDAD LEGRAND, MERLIN GERIN, MITSUBISHI, SIEMENS, SQUAR D, o superior de marca reconocida y homologada por el CIDET</v>
          </cell>
        </row>
        <row r="386">
          <cell r="A386" t="str">
            <v>INTERRUPTOR INDUSTRIAL EN CAJA 3 x 350A, 50kA. CALIDAD LEGRAND, MERLIN GERIN, MITSUBISHI, SIEMENS, SQUAR D, o superior de marca reconocida y homologada por el CIDET</v>
          </cell>
        </row>
        <row r="387">
          <cell r="A387" t="str">
            <v>INTERRUPTOR INDUSTRIAL EN CAJA 3 x 400A, 50kA. CALIDAD LEGRAND, MERLIN GERIN, MITSUBISHI, SIEMENS, SQUAR D, o superior de marca reconocida y homologada por el CIDET</v>
          </cell>
        </row>
        <row r="388">
          <cell r="A388" t="str">
            <v>INTERRUPTOR INDUSTRIAL EN CAJA 3 x 500A, 100kA. CALIDAD LEGRAND, MERLIN GERIN, MITSUBISHI, SIEMENS, SQUAR D, o superior de marca reconocida y homologada por el CIDET</v>
          </cell>
        </row>
        <row r="389">
          <cell r="A389" t="str">
            <v>INTERRUPTOR INDUSTRIAL EN CAJA 3 x 600A, 100kA. CALIDAD LEGRAND, MERLIN GERIN, MITSUBISHI, SIEMENS, SQUAR D, o superior de marca reconocida y homologada por el CIDET</v>
          </cell>
        </row>
        <row r="390">
          <cell r="A390" t="str">
            <v>INTERRUPTOR INDUSTRIAL EN CAJA 3 x 700A, 100kA. CALIDAD LEGRAND, MERLIN GERIN, MITSUBISHI, SIEMENS, SQUAR D, o superior de marca reconocida y homologada por el CIDET</v>
          </cell>
        </row>
        <row r="391">
          <cell r="A391" t="str">
            <v>INTERRUPTOR INDUSTRIAL EN CAJA 3 x 800A, 100kA. CALIDAD LEGRAND, MERLIN GERIN, MITSUBISHI, SIEMENS, SQUAR D, o superior de marca reconocida y homologada por el CIDET</v>
          </cell>
        </row>
        <row r="392">
          <cell r="A392" t="str">
            <v>INTERRUPTOR INDUSTRIAL REGULABLE  160-250A  3 x 250A, 25kA. CALIDAD LEGRAND, MERLIN GERIN, MITSUBISHI, SIEMENS, SQUAR D, o superior de marca reconocida y homologada por el CIDET</v>
          </cell>
        </row>
        <row r="393">
          <cell r="A393" t="str">
            <v>INTERRUPTOR INDUSTRIAL REGULABLE  320-400A  3 x 400A, 25kA. CALIDAD LEGRAND, MERLIN GERIN, MITSUBISHI, SIEMENS, SQUAR D, o superior de marca reconocida y homologada por el CIDET</v>
          </cell>
        </row>
        <row r="394">
          <cell r="A394" t="str">
            <v>INTERRUPTOR INDUSTRIAL REGULABLE  44-63A  3 x 63A, 40kA. CALIDAD LEGRAND, MERLIN GERIN, MITSUBISHI, SIEMENS, SQUAR D, o superior de marca reconocida y homologada por el CIDET</v>
          </cell>
        </row>
        <row r="395">
          <cell r="A395" t="str">
            <v>INTERRUPTOR INDUSTRIAL REGULABLE  500-630A  3 x 630A, 170kA. CALIDAD LEGRAND, MERLIN GERIN, MITSUBISHI, SIEMENS, SQUAR D, o superior de marca reconocida y homologada por el CIDET</v>
          </cell>
        </row>
        <row r="396">
          <cell r="A396" t="str">
            <v>INTERRUPTOR INDUSTRIAL REGULABLE  70-100A 3 x 100A, 25kA. CALIDAD LEGRAND, MERLIN GERIN, MITSUBISHI, SIEMENS, SQUAR D, o superior de marca reconocida y homologada por el CIDET</v>
          </cell>
        </row>
        <row r="397">
          <cell r="A397" t="str">
            <v>INTERRUPTOR INDUSTRIAL REGULABLE  87-125A 3 x 125A, 25kA. CALIDAD LEGRAND, MERLIN GERIN, MITSUBISHI, SIEMENS, SQUAR D, o superior de marca reconocida y homologada por el CIDET</v>
          </cell>
        </row>
        <row r="398">
          <cell r="A398" t="str">
            <v>INTERRUPTOR INDUSTRIAL REGULABLE  28-40A 3 x 28A, 25kA. CALIDAD LEGRAND, MERLIN GERIN, MITSUBISHI, SIEMENS, SQUAR D, o superior de marca reconocida y homologada por el CIDET</v>
          </cell>
        </row>
        <row r="399">
          <cell r="A399" t="str">
            <v>INTERRUPTOR INDUSTRIAL REGULABLE 102-160 A  3 x 160A, 50kA. CALIDAD LEGRAND, MERLIN GERIN, MITSUBISHI, SIEMENS, SQUAR D, o superior de marca reconocida y homologada por el CIDET</v>
          </cell>
        </row>
        <row r="400">
          <cell r="A400" t="str">
            <v>INTERRUPTOR PARA RIEL DE 1 x 10A</v>
          </cell>
        </row>
        <row r="401">
          <cell r="A401" t="str">
            <v>INTERRUPTOR PARA RIEL DE 1 x 16A</v>
          </cell>
        </row>
        <row r="402">
          <cell r="A402" t="str">
            <v>INTERRUPTOR PARA RIEL DE 1 x 25A</v>
          </cell>
        </row>
        <row r="403">
          <cell r="A403" t="str">
            <v>INTERRUPTOR PARA RIEL DE 1 x 32A</v>
          </cell>
        </row>
        <row r="404">
          <cell r="A404" t="str">
            <v>INTERRUPTOR PARA RIEL DE 1 x 40A</v>
          </cell>
        </row>
        <row r="405">
          <cell r="A405" t="str">
            <v>INTERRUPTOR PARA RIEL DE 1 x 50A</v>
          </cell>
        </row>
        <row r="406">
          <cell r="A406" t="str">
            <v>INTERRUPTOR PARA RIEL DE 1 x 63A</v>
          </cell>
        </row>
        <row r="407">
          <cell r="A407" t="str">
            <v>INTERRUPTOR PARA RIEL DE 1 x 6A</v>
          </cell>
        </row>
        <row r="408">
          <cell r="A408" t="str">
            <v>INTERRUPTOR PARA RIEL DE 2 x 10A</v>
          </cell>
        </row>
        <row r="409">
          <cell r="A409" t="str">
            <v>INTERRUPTOR PARA RIEL DE 2 x 16A</v>
          </cell>
        </row>
        <row r="410">
          <cell r="A410" t="str">
            <v>INTERRUPTOR PARA RIEL DE 2 x 20A</v>
          </cell>
        </row>
        <row r="411">
          <cell r="A411" t="str">
            <v>INTERRUPTOR PARA RIEL DE 2 x 25A</v>
          </cell>
        </row>
        <row r="412">
          <cell r="A412" t="str">
            <v>INTERRUPTOR PARA RIEL DE 2 x 32A</v>
          </cell>
        </row>
        <row r="413">
          <cell r="A413" t="str">
            <v>INTERRUPTOR PARA RIEL DE 2 x 40A</v>
          </cell>
        </row>
        <row r="414">
          <cell r="A414" t="str">
            <v>INTERRUPTOR PARA RIEL DE 2 x 50A</v>
          </cell>
        </row>
        <row r="415">
          <cell r="A415" t="str">
            <v>INTERRUPTOR PARA RIEL DE 2 x 63A</v>
          </cell>
        </row>
        <row r="416">
          <cell r="A416" t="str">
            <v>INTERRUPTOR PARA RIEL DE 3 x 16A</v>
          </cell>
        </row>
        <row r="417">
          <cell r="A417" t="str">
            <v>INTERRUPTOR PARA RIEL DE 3 x 40A</v>
          </cell>
        </row>
        <row r="418">
          <cell r="A418" t="str">
            <v>INTERRUPTOR PARA RIEL DE 3 x 50A</v>
          </cell>
        </row>
        <row r="419">
          <cell r="A419" t="str">
            <v>INTERRUPTOR PARA RIEL DE 3 x 63A</v>
          </cell>
        </row>
        <row r="420">
          <cell r="A420" t="str">
            <v xml:space="preserve">INTERRUPTOR SENCILLO </v>
          </cell>
        </row>
        <row r="421">
          <cell r="A421" t="str">
            <v xml:space="preserve">INTERRUPTOR SENCILLO CONMUTABLE </v>
          </cell>
        </row>
        <row r="422">
          <cell r="A422" t="str">
            <v xml:space="preserve">INTERRUPTOR TRIPLE </v>
          </cell>
        </row>
        <row r="423">
          <cell r="A423" t="str">
            <v xml:space="preserve">INTERRUPTOR TRIPLE CONMUTABLE </v>
          </cell>
        </row>
        <row r="424">
          <cell r="A424" t="str">
            <v>LAMPARA HERMETICA FLUORESCENTE CON DIFUSOR EN POLICARBONATO, BALASTO ELECTRONICO 2X32W, TUBO DE 2X32 W, T8 COLOR 4000K ,IP65</v>
          </cell>
        </row>
        <row r="425">
          <cell r="A425" t="str">
            <v>LAMPARA HERMETICA FLUORESCENTE DE SOBREPONER CON DIFUSOR EN POLICARBONATO, BALASTO ELECTRONICO 2X32W, TUBO DE 2X32 W, T8 COLOR 4000K ,IP65</v>
          </cell>
        </row>
        <row r="426">
          <cell r="A426" t="str">
            <v>LUMINARIA HORIZONTAL CERRADA DE 70 W -BOMBILLA LED - 220 VOLTIOS - GARANTIA MINIMA 2 AÑOS - INCLUYE FOTOCELDA . BRAZO  - HERRAJES Y ACCESORIOS VARIOS.</v>
          </cell>
        </row>
        <row r="427">
          <cell r="A427" t="str">
            <v xml:space="preserve">LUMINARIA HORIZONTAL CERRADA DE 70 W REFERENCIA  LO-CLSL 05  7000lm </v>
          </cell>
        </row>
        <row r="428">
          <cell r="A428" t="str">
            <v>MACHON EN CONCRETO 2500 PSI DE 0.15m X 0.15m X 1.25</v>
          </cell>
        </row>
        <row r="429">
          <cell r="A429" t="str">
            <v>MANO DE OBRA BB</v>
          </cell>
        </row>
        <row r="430">
          <cell r="A430" t="str">
            <v>MARCO SENCILLO EN ANGULO EN ACERO A-37</v>
          </cell>
        </row>
        <row r="431">
          <cell r="A431" t="str">
            <v>MENSULA GALVANIZADA EN CALIENTE PARA  13.2 kV CON GRAPA DE SUSPENSION</v>
          </cell>
        </row>
        <row r="432">
          <cell r="A432" t="str">
            <v>MURO EN LADRILLO TOLETE COMUN EN 0.125 PARA PAÑETAR</v>
          </cell>
        </row>
        <row r="433">
          <cell r="A433" t="str">
            <v>PAÑETE LISO IMPERMEABILIZADO/MURO. (M;1:3) E=0.015</v>
          </cell>
        </row>
        <row r="434">
          <cell r="A434" t="str">
            <v>PERCHA TIPO PESADO DE 1 PUESTO</v>
          </cell>
        </row>
        <row r="435">
          <cell r="A435" t="str">
            <v>PERCHA TIPO PESADO DE 2 PUESTO</v>
          </cell>
        </row>
        <row r="436">
          <cell r="A436" t="str">
            <v>PERCHA TIPO PESADO DE 2 PUESTO C/AP</v>
          </cell>
        </row>
        <row r="437">
          <cell r="A437" t="str">
            <v>PERCHA TIPO PESADO DE 3 PUESTO</v>
          </cell>
        </row>
        <row r="438">
          <cell r="A438" t="str">
            <v>PERCHA TIPO PESADO DE 3 PUESTO C/AP</v>
          </cell>
        </row>
        <row r="439">
          <cell r="A439" t="str">
            <v>PERCHA TIPO PESADO DE 4 PUESTO</v>
          </cell>
        </row>
        <row r="440">
          <cell r="A440" t="str">
            <v>PERCHA TIPO PESADO DE 4 PUESTO C/AP</v>
          </cell>
        </row>
        <row r="441">
          <cell r="A441" t="str">
            <v>PERCHA TIPO PESADO DE 5 PUESTO</v>
          </cell>
        </row>
        <row r="442">
          <cell r="A442" t="str">
            <v>PERCHA TIPO PESADO DE 5 PUESTO C/AP</v>
          </cell>
        </row>
        <row r="443">
          <cell r="A443" t="str">
            <v>PERNO DE OJO 5/8" x 10"</v>
          </cell>
        </row>
        <row r="444">
          <cell r="A444" t="str">
            <v>PERNO DE OJO 5/8" x 12"</v>
          </cell>
        </row>
        <row r="445">
          <cell r="A445" t="str">
            <v>PERNO DE OJO 5/8" x 5"</v>
          </cell>
        </row>
        <row r="446">
          <cell r="A446" t="str">
            <v>PERNO DE OJO 5/8" x 8"</v>
          </cell>
        </row>
        <row r="447">
          <cell r="A447" t="str">
            <v>PERNO DE OJO CERRADO 5/8" x 10"</v>
          </cell>
        </row>
        <row r="448">
          <cell r="A448" t="str">
            <v>PERNO DE OJO CERRADO 5/8" x 12"</v>
          </cell>
        </row>
        <row r="449">
          <cell r="A449" t="str">
            <v>PERNO DE OJO CERRADO 5/8" x 16"</v>
          </cell>
        </row>
        <row r="450">
          <cell r="A450" t="str">
            <v>PERNO DE OJO CERRADO 5/8" x 20"</v>
          </cell>
        </row>
        <row r="451">
          <cell r="A451" t="str">
            <v>PERNO DE OJO CERRADO 5/8" x 24"</v>
          </cell>
        </row>
        <row r="452">
          <cell r="A452" t="str">
            <v>PERNO DE OJO CERRADO 5/8" x 6"</v>
          </cell>
        </row>
        <row r="453">
          <cell r="A453" t="str">
            <v>PERNO EN "U" DE 12 mm (1/2") PARA CABLE DE GUARDA</v>
          </cell>
        </row>
        <row r="454">
          <cell r="A454" t="str">
            <v>PERNO O TORNILLO DE CARRIAJE 1/2" x 1 ½” + TUERCA</v>
          </cell>
        </row>
        <row r="455">
          <cell r="A455" t="str">
            <v>PERNO O TORNILLO DE CARRIAJE 1/2" x 3” + TUERCA</v>
          </cell>
        </row>
        <row r="456">
          <cell r="A456" t="str">
            <v>PERNO O TORNILLO DE CARRIAJE 5/8" x 1 ½” + TUERCA</v>
          </cell>
        </row>
        <row r="457">
          <cell r="A457" t="str">
            <v>PERNO O TORNILLO DE CARRIAJE 5/8" x 2 ½” + TUERCA</v>
          </cell>
        </row>
        <row r="458">
          <cell r="A458" t="str">
            <v>PERNO O TORNILLO DE CARRIAJE 5/8" x 6” + TUERCA</v>
          </cell>
        </row>
        <row r="459">
          <cell r="A459" t="str">
            <v>PERNOS DE MAQUINA 1/2" x 1 ½”</v>
          </cell>
        </row>
        <row r="460">
          <cell r="A460" t="str">
            <v>PERNOS DE MAQUINA 1/2" x 2"</v>
          </cell>
        </row>
        <row r="461">
          <cell r="A461" t="str">
            <v>PERNOS DE MAQUINA 1/2" x 6"</v>
          </cell>
        </row>
        <row r="462">
          <cell r="A462" t="str">
            <v>PERNOS DE MAQUINA 5/8" x 1 ½”</v>
          </cell>
        </row>
        <row r="463">
          <cell r="A463" t="str">
            <v>PERNOS DE MAQUINA 5/8" x 10"</v>
          </cell>
        </row>
        <row r="464">
          <cell r="A464" t="str">
            <v>PERNOS DE MAQUINA 5/8" x 12"</v>
          </cell>
        </row>
        <row r="465">
          <cell r="A465" t="str">
            <v>PERNOS DE MAQUINA 5/8" x 14"</v>
          </cell>
        </row>
        <row r="466">
          <cell r="A466" t="str">
            <v>PERNOS DE MAQUINA 5/8" x 16"</v>
          </cell>
        </row>
        <row r="467">
          <cell r="A467" t="str">
            <v>PERNOS DE MAQUINA 5/8" x 2"</v>
          </cell>
        </row>
        <row r="468">
          <cell r="A468" t="str">
            <v>PERNOS DE MAQUINA 5/8" x 20"</v>
          </cell>
        </row>
        <row r="469">
          <cell r="A469" t="str">
            <v>PERNOS DE MAQUINA 5/8" x 24"</v>
          </cell>
        </row>
        <row r="470">
          <cell r="A470" t="str">
            <v>PERNOS DE MAQUINA 5/8" x 6"</v>
          </cell>
        </row>
        <row r="471">
          <cell r="A471" t="str">
            <v>PERNOS DE MAQUINA 5/8" x 8"</v>
          </cell>
        </row>
        <row r="472">
          <cell r="A472" t="str">
            <v>PINTURA REFLECTIVA AMARILLA (pintura acrilica para trafico)</v>
          </cell>
        </row>
        <row r="473">
          <cell r="A473" t="str">
            <v>PINTURA REFLECTIVA NEGRA (pintura acrilica para trafico)</v>
          </cell>
        </row>
        <row r="474">
          <cell r="A474" t="str">
            <v xml:space="preserve">PLACA TOMA EXTERIOR GRIS (Tapa interperie para tomacorriente doble con proteccion individual plastica color gris que cumpla con la norma  UL) </v>
          </cell>
        </row>
        <row r="475">
          <cell r="A475" t="str">
            <v>PLATINA SOPORTE ESPIGO</v>
          </cell>
        </row>
        <row r="476">
          <cell r="A476" t="str">
            <v>PORTA AISLADOR CRUCETA METÁLICA</v>
          </cell>
        </row>
        <row r="477">
          <cell r="A477" t="str">
            <v>POSTE DE CONCRETO 10 METROS-1050kg-HOMOLOGADO</v>
          </cell>
        </row>
        <row r="478">
          <cell r="A478" t="str">
            <v>POSTE DE CONCRETO 10 METROS-510kg-HOMOLOGADO</v>
          </cell>
        </row>
        <row r="479">
          <cell r="A479" t="str">
            <v>POSTE DE CONCRETO 10 METROS-750kg-HOMOLOGADO</v>
          </cell>
        </row>
        <row r="480">
          <cell r="A480" t="str">
            <v>POSTE DE CONCRETO 12 METROS-1050kg-HOMOLOGADO</v>
          </cell>
        </row>
        <row r="481">
          <cell r="A481" t="str">
            <v>POSTE DE CONCRETO 12 METROS-510kg-HOMOLOGADO</v>
          </cell>
        </row>
        <row r="482">
          <cell r="A482" t="str">
            <v>POSTE DE CONCRETO 12 METROS-750kg-HOMOLOGADO</v>
          </cell>
        </row>
        <row r="483">
          <cell r="A483" t="str">
            <v>POSTE DE CONCRETO 8 METROS-1050kg-HOMOLOGADO</v>
          </cell>
        </row>
        <row r="484">
          <cell r="A484" t="str">
            <v>POSTE DE CONCRETO 8 METROS-510kg-HOMOLOGADO</v>
          </cell>
        </row>
        <row r="485">
          <cell r="A485" t="str">
            <v>POSTE DE CONCRETO 8 METROS-750kg-HOMOLOGADO</v>
          </cell>
        </row>
        <row r="486">
          <cell r="A486" t="str">
            <v>POSTE DE MADERA INMUNIZADA 12 METROS</v>
          </cell>
        </row>
        <row r="487">
          <cell r="A487" t="str">
            <v>POSTE DE MADERA INMUNIZADA 8 METROS</v>
          </cell>
        </row>
        <row r="488">
          <cell r="A488" t="str">
            <v>POSTE EN FIBRA DE VIDRIO 10 METROS -510kg</v>
          </cell>
        </row>
        <row r="489">
          <cell r="A489" t="str">
            <v>POSTE EN FIBRA DE VIDRIO 10 METROS-1050kg</v>
          </cell>
        </row>
        <row r="490">
          <cell r="A490" t="str">
            <v>POSTE EN FIBRA DE VIDRIO 10 METROS-750kg</v>
          </cell>
        </row>
        <row r="491">
          <cell r="A491" t="str">
            <v>POSTE EN FIBRA DE VIDRIO 12 METROS -1050kg</v>
          </cell>
        </row>
        <row r="492">
          <cell r="A492" t="str">
            <v>POSTE EN FIBRA DE VIDRIO 12 METROS -510kg</v>
          </cell>
        </row>
        <row r="493">
          <cell r="A493" t="str">
            <v>POSTE EN FIBRA DE VIDRIO 12 METROS -750kg</v>
          </cell>
        </row>
        <row r="494">
          <cell r="A494" t="str">
            <v>POSTE EN FIBRA DE VIDRIO 8 METROS  -510kg</v>
          </cell>
        </row>
        <row r="495">
          <cell r="A495" t="str">
            <v>POSTE EN FIBRA DE VIDRIO 8 METROS -750kg</v>
          </cell>
        </row>
        <row r="496">
          <cell r="A496" t="str">
            <v>PRENSA ESTOPA ALUMINIO 1/2" NPT</v>
          </cell>
        </row>
        <row r="497">
          <cell r="A497" t="str">
            <v>PROTECTORES DE VOLTAJE BREAKERMATIC REF PBE220-AM / 220-AT / 220-BM</v>
          </cell>
        </row>
        <row r="498">
          <cell r="A498" t="str">
            <v>RECONECTADOR 15 KV, 630 AMPERIOS, 12,5 kA, AISLAMIENTO EN POLIMERO EPOXICO  - INTERRUPCION EN  VACIO (CAMPO NETICO AXIAL) , CONTROL Y PROTECCION POR MICROPROCESADOR, DESCARGADORES DE SOBRETENSION EN BAJA, ESTRUCTURA PARA MONTAJE EN POSTE, INTERFAZ LOCAL C</v>
          </cell>
        </row>
        <row r="499">
          <cell r="A499" t="str">
            <v xml:space="preserve">REFLECTOR CUADRADO CERRADO ESTRIBO DE 250 W-SODIO ALTA PRESION  </v>
          </cell>
        </row>
        <row r="500">
          <cell r="A500" t="str">
            <v>REFLECTOR DE 250 W-SODIO ALTA PRESION -220 VOLTIOS-SODIO ALTA PRESION-CUADRADO-CERRADO - ESTRIBOS - COMPLETA ACCESORIOS DE FIJACION E INSTALACION  -REFERENCIA RCG ROY ALPHA; Incluye accesorios de sujeción</v>
          </cell>
        </row>
        <row r="501">
          <cell r="A501" t="str">
            <v>REGULADOR DE VOLTAJE</v>
          </cell>
        </row>
        <row r="502">
          <cell r="A502" t="str">
            <v>RELLENO ARENA DE PEÑA</v>
          </cell>
        </row>
        <row r="503">
          <cell r="A503" t="str">
            <v>RELLENO DE EXCAVACIÓN CON MATERIAL LOCAL SELECCIONADO</v>
          </cell>
        </row>
        <row r="504">
          <cell r="A504" t="str">
            <v xml:space="preserve">RETIRO DE ESCOMBROS </v>
          </cell>
        </row>
        <row r="505">
          <cell r="A505" t="str">
            <v>SALIDA FOTOCELDA 1000W; Prom 2m; Incluye Fotocelda</v>
          </cell>
        </row>
        <row r="506">
          <cell r="A506" t="str">
            <v xml:space="preserve">SALIDA TV INCLUYE TOMA COAXIAL CABLE RG 59 CON TERMINALES DE ROSCA, CONDUIT EMT 3/4". SPLITER 1 IN 2 OUT Prom 11m  </v>
          </cell>
        </row>
        <row r="507">
          <cell r="A507" t="str">
            <v xml:space="preserve">SECCIONADOR ENTRADA- SALIDA CON ENCLAVAMIENTO MECÁNICO DE MEDIA TENSIÓN 15 kV-630 A EN CELDA TIPO INTEMPERIE CONSTRUIDA EN LAMINA GALVANIZADA EN CALIENTE Y RESISTENCIA DE CALEFACCIÓN CONTROLADAS POR TERMÓSTATO (FUNCIONAMIENTO COMO TRANSFERENCIA MANUAL EN </v>
          </cell>
        </row>
        <row r="508">
          <cell r="A508" t="str">
            <v>SECCIONADOR MONOPOLAR 200 A – 15 kV</v>
          </cell>
        </row>
        <row r="509">
          <cell r="A509" t="str">
            <v>SECCIONADOR MONOPOLAR 400 A – 15 kV</v>
          </cell>
        </row>
        <row r="510">
          <cell r="A510" t="str">
            <v>SISTEMA DE ACONDICIONAMIENTO DE AIRE: 1 UND CONDENSADORA 1X12000BTU/HR-208V, 60HZ, 1500W MAX; CON 1 UNIDAD EVAPORADORAS DE 12000BTU/HR (ADOSADA A MURO). INCLUYE RED DE REFRIGERACION EN TUBERIA DE COBRE CON AISLAMIENTO TERMICO, TODOS LOS ELEMENTOS, INSUMOS</v>
          </cell>
        </row>
        <row r="511">
          <cell r="A511" t="str">
            <v>SISTEMA DE ACONDICIONAMIENTO DE AIRE: 1 UND CONDENSADORA 1X18000BTU/HR-208V, 60HZ, 1500W MAX; CON 1 UNIDAD EVAPORADORAS DE 18000BTU/HR (ADOSADA A MURO). INCLUYE RED DE REFRIGERACION EN TUBERIA DE COBRE CON AISLAMIENTO TERMICO, TODOS LOS ELEMENTOS, INSUMOS</v>
          </cell>
        </row>
        <row r="512">
          <cell r="A512" t="str">
            <v>SISTEMA DE ACONDICIONAMIENTO DE AIRE: 1 UND CONDENSADORA 1X9000BTU/HR-208V, 60HZ, 1500W MAX; CON 2 UNIDADES EVAPORADORAS DE 9000BTU/HR (ADOSADA A MURO). INCLUYE RED DE REFRIGERACION EN TUBERIA DE COBRE CON AISLAMIENTO TERMICO, TODOS LOS ELEMENTOS, INSUMOS</v>
          </cell>
        </row>
        <row r="513">
          <cell r="A513" t="str">
            <v>SISTEMA DE ILUMINACION SOLAR, INCLUYE 2 PANELES SOLARES FOTOVOLTAICOS, BATERIAS DE GEL CICLO DE DESCARGA PROFUNDA, 1 LUMINARIA TIPO LED Y ACCESORIOS VARIOS PARA PUESTA EN FUNCIONAMIENTO (HERRAJES Y CABLEADO)</v>
          </cell>
        </row>
        <row r="514">
          <cell r="A514" t="str">
            <v>SOLDADURA EXOTERMICA TIPO CADWELD  DE 115 GRAMOS</v>
          </cell>
        </row>
        <row r="515">
          <cell r="A515" t="str">
            <v>SOPORTE PARA LUMINARIA HORIZONTAL VÍAS SECUNDARIAS</v>
          </cell>
        </row>
        <row r="516">
          <cell r="A516" t="str">
            <v>SOPORTE SENCILLO PARA AVENIDAS POSTE DE CONCRETO ABRAZADERA TIPO 1 "140 mm"</v>
          </cell>
        </row>
        <row r="517">
          <cell r="A517" t="str">
            <v xml:space="preserve">SUBESTACION PEDESTAL RADIAL DE 112,5 kVA -60 Hz - 13.200 V / 208-120 V (con un Suiche on-off de dos posiciones,una Válvula de sobrepresión,tres Bujes insertos de 600A para terminales tipo T, tres Bujes tipo pozo, tres Fusibles de expulsión tipo bayoneta, </v>
          </cell>
        </row>
        <row r="518">
          <cell r="A518" t="str">
            <v>SUBESTACION PEDESTAL RADIAL DE 150kVA -60 Hz - 13.200 V / 208-120 V (con un Suiche on-off de dos posiciones,una Válvula de sobrepresión,tres Bujes insertos de 600A para terminales tipo T, tres Bujes tipo pozo, tres Fusibles de expulsión tipo bayoneta, tre</v>
          </cell>
        </row>
        <row r="519">
          <cell r="A519" t="str">
            <v>SUBESTACION PEDESTAL RADIAL DE 225kVA -60 Hz - 13.200 V / 208-120 V (con un Suiche on-off de dos posiciones,una Válvula de sobrepresión,tres Bujes insertos de 600A para terminales tipo T, tres Bujes tipo pozo, tres Fusibles de expulsión tipo bayoneta, tre</v>
          </cell>
        </row>
        <row r="520">
          <cell r="A520" t="str">
            <v>SUBESTACION PEDESTAL RADIAL DE 300kVA -60 Hz - 13.200 V / 208-120 V (con un Suiche on-off de dos posiciones,una Válvula de sobrepresión,tres Bujes insertos de 600A para terminales tipo T, tres Bujes tipo pozo, tres Fusibles de expulsión tipo bayoneta, tre</v>
          </cell>
        </row>
        <row r="521">
          <cell r="A521" t="str">
            <v>SUBESTACION PEDESTAL RADIAL DE 30kVA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2">
          <cell r="A522" t="str">
            <v>SUBESTACION PEDESTAL RADIAL DE 45kVA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3">
          <cell r="A523" t="str">
            <v>SUBESTACION PEDESTAL RADIAL DE 75kVA -60 Hz - 13.200 V / 208-120 V (con un Suiche on-off de dos posiciones,una Válvula de sobrepresión,tres Bujes insertos, tres Bujes tipo pozo, tres Codos de desconexión 15 kV 200Amp, tres Fusibles de expulsión tipo bayon</v>
          </cell>
        </row>
        <row r="524">
          <cell r="A524" t="str">
            <v>SUELO ARTIFICIAL CEMENTO CONDUCTOR CELEC</v>
          </cell>
        </row>
        <row r="525">
          <cell r="A525" t="str">
            <v>SUMINISTRO, INSTALACION  Y PUESTA EN FUNCIONAMIENTO DE TRANSFORMADOR TRIFASICO PEDESTAL TIPO RADIAL 300 kVA -DyN5, 60 Hz, 13200/214-123 VOLTIOS USO INTEMPERIE- HOMOLOGADO -INCLUYE  INSTALACION ACCESORIOS DE FIJACION -PROTOCOLO DE PRUEBAS. APLICACIÓN NORMA</v>
          </cell>
        </row>
        <row r="526">
          <cell r="A526" t="str">
            <v xml:space="preserve">SUPRESOR DE TRANSITORIOS DE TENSIÓN (TVSS) 3F-4H-50 KA - 240/120 VAC.-  REFERENCIA MERLIN GERIN </v>
          </cell>
        </row>
        <row r="527">
          <cell r="A527" t="str">
            <v>TABLERO  INDUSTRIAL, CON ESPACIO PARA UNA TRANSFERENCIA MANUAL POR INTERRUPTORES 500A,  DE EJECUCION UNICA IP44, PUERTA Y CHAPA  -220 V-5HILOS-60HZ , TIPO MULTICARGAS,  INTERRUPTORES DE SALIDA TRIFASICOS ;AUTOSOPORTADO,  FABRICADO EN LÁMINA GALVANIZADA CA</v>
          </cell>
        </row>
        <row r="528">
          <cell r="A528" t="str">
            <v>TABLERO DE 12 CIRCUITOS 2F4H, CON PUERTA - CON BARRAJE, BARRA NEUTRO Y BARRA TIERRA  Calidad Legrand, Siemens, SqareD o superior de marca reconocida y homologada por el CIDET</v>
          </cell>
        </row>
        <row r="529">
          <cell r="A529" t="str">
            <v>TABLERO DE 12 CIRCUITOS 2F4H, CON PUERTA Y ESPACIO PARA TOTALIZADOR, CHAPA Y LLAVE - CON BARRAJE, BARRA NEUTRO Y BARRA TIERRA  Calidad Legrand, Siemens, SqareD o superior de marca reconocida y homologada por el CIDET</v>
          </cell>
        </row>
        <row r="530">
          <cell r="A530" t="str">
            <v>TABLERO DE 12 CIRCUITOS 2F4H, SIN PUERTA CON BARRAJE, BARRA NEUTRO Y BARRA TIERRA  Calidad Legrand, Siemens, SqareD o superior de marca reconocida y homologada por el CIDET</v>
          </cell>
        </row>
        <row r="531">
          <cell r="A531" t="str">
            <v>TABLERO DE 12 CIRCUITOS 3F5H, CON PUERTA Y ESPACIO PARA TOTALIZADOR, CON  BARRA NEUTRO Y BARRA TIERRA  Calidad Legrand, Siemens, SqareD o superior de marca reconocida y homologada por el CIDET</v>
          </cell>
        </row>
        <row r="532">
          <cell r="A532" t="str">
            <v>TABLERO DE 12 CIRCUITOS 3F5H, CON PUERTA, BARRAJE, BARRA NEUTRO Y BARRA TIERRA  Calidad Legrand, Siemens, SqareD o superior de marca reconocida y homologada por el CIDET</v>
          </cell>
        </row>
        <row r="533">
          <cell r="A533" t="str">
            <v>TABLERO DE 18 CIRCUITOS 2F4H, CON PUERTA - CON BARRAJE, BARRA NEUTRO Y BARRA TIERRA  Calidad Legrand, Siemens, SqareD o superior de marca reconocida y homologada por el CIDET</v>
          </cell>
        </row>
        <row r="534">
          <cell r="A534" t="str">
            <v>TABLERO DE 18 CIRCUITOS 3F5H, CON PUERTA - CON BARRAJE, BARRA NEUTRO Y BARRA TIERRA  Calidad Legrand, Siemens, SqareD o superior de marca reconocida y homologada por el CIDET</v>
          </cell>
        </row>
        <row r="535">
          <cell r="A535" t="str">
            <v>TABLERO DE 18 CIRCUITOS 3F5H, CON PUERTA Y ESPACIO PARA TOTALIZADOR, BARRAJE , BARRA NEUTRO Y BARRA TIERRA  Calidad Legrand, Siemens, SqareD o superior de marca reconocida y homologada por el CIDET</v>
          </cell>
        </row>
        <row r="536">
          <cell r="A536" t="str">
            <v>TABLERO DE 24 CIRCUITOS 2F4H, CON PUERTA - CON BARRAJE PARA 125A BARRA NEUTRO Y BARRA TIERRA  Calidad Legrand, Siemens, SqareD o superior de marca reconocida y homologada por el CIDET</v>
          </cell>
        </row>
        <row r="537">
          <cell r="A537" t="str">
            <v>TABLERO DE 24 CIRCUITOS 3F5H, CON PUERTA Y ESPACIO PARA TOTALIZADOR,  BARRA NEUTRO Y BARRA TIERRA  Calidad Legrand, Siemens, SqareD o superior de marca reconocida y homologada por el CIDET</v>
          </cell>
        </row>
        <row r="538">
          <cell r="A538" t="str">
            <v>TABLERO DE 24 CIRCUITOS 3F5H, CON PUERTA,BARRAJE , BARRA NEUTRO Y BARRA TIERRA  Calidad Legrand, Siemens, SqareD o superior de marca reconocida y homologada por el CIDET</v>
          </cell>
        </row>
        <row r="539">
          <cell r="A539" t="str">
            <v>TABLERO DE 30 CIRCUITOS 3F5H, CON PUERTA Y ESPACIO PARA TOTALIZADOR, BARRAJE , BARRA NEUTRO Y BARRA TIERRA  Calidad Legrand, Siemens, SqareD o superior de marca reconocida y homologada por el CIDET</v>
          </cell>
        </row>
        <row r="540">
          <cell r="A540" t="str">
            <v>TABLERO DE 30 CIRCUITOS 3F5H, CON PUERTA, BARRAJE , BARRA NEUTRO Y BARRA TIERRA  Calidad Legrand, Siemens, SqareD o superior de marca reconocida y homologada por el CIDET</v>
          </cell>
        </row>
        <row r="541">
          <cell r="A541" t="str">
            <v>TABLERO DE 36 CIRCUITOS 3F5H, CON PUERTA Y ESPACIO PARA TOTALIZADOR, BARRAJE , BARRA NEUTRO Y BARRA TIERRA  Calidad Legrand, Siemens, SqareD o superior de marca reconocida y homologada por el CIDET</v>
          </cell>
        </row>
        <row r="542">
          <cell r="A542" t="str">
            <v>TABLERO DE 36 CIRCUITOS 3F5H, CON PUERTA, BARRAJE , BARRA NEUTRO Y BARRA TIERRA  Calidad Legrand, Siemens, SqareD o superior de marca reconocida y homologada por el CIDET</v>
          </cell>
        </row>
        <row r="543">
          <cell r="A543" t="str">
            <v>TABLERO DE 42 CIRCUITOS 3F5H, CON PUERTA Y ESPACIO PARA TOTALIZADOR, BARRAJE , BARRA NEUTRO Y BARRA TIERRA  Calidad Legrand, Siemens, SqareD o superior de marca reconocida y homologada por el CIDET</v>
          </cell>
        </row>
        <row r="544">
          <cell r="A544" t="str">
            <v>TABLERO DE 42 CIRCUITOS 3F5H, CON PUERTA, BARRAJE , BARRA NEUTRO Y BARRA TIERRA  Calidad Legrand, Siemens, SqareD o superior de marca reconocida y homologada por el CIDET</v>
          </cell>
        </row>
        <row r="545">
          <cell r="A545" t="str">
            <v>TABLERO DE 8 CIRCUITOS 2F4H, CON PUERTA - CON BARRA NEUTRO Y BARRA TIERRA  Calidad Legrand, Siemens, SqareD o superior de marca reconocida y homologada por el CIDET</v>
          </cell>
        </row>
        <row r="546">
          <cell r="A546" t="str">
            <v>TABLERO DE 8 CIRCUITOS 2F4H, SIN PUERTA CON BARRAJE , BARRA NEUTRO Y BARRA TIERRA  Calidad Legrand, Siemens, SqareD o superior de marca reconocida y homologada por el CIDET</v>
          </cell>
        </row>
        <row r="547">
          <cell r="A547" t="str">
            <v>TAPA CIEGA CON IMPACTO GALVANIZADA CUADRADA 4X4"</v>
          </cell>
        </row>
        <row r="548">
          <cell r="A548" t="str">
            <v>TAPA EN CONCRETO (4000 PSI)</v>
          </cell>
        </row>
        <row r="549">
          <cell r="A549" t="str">
            <v>TAPA EN PLATINA TIPO ALFAJOR</v>
          </cell>
        </row>
        <row r="550">
          <cell r="A550" t="str">
            <v>TAPÓN SELLADOR DE CABLE 25 mm2</v>
          </cell>
        </row>
        <row r="551">
          <cell r="A551" t="str">
            <v>TERMINAL-CONECTOR EMT 1 1/2"</v>
          </cell>
        </row>
        <row r="552">
          <cell r="A552" t="str">
            <v>TERMINAL-CONECTOR EMT 1 1/4"</v>
          </cell>
        </row>
        <row r="553">
          <cell r="A553" t="str">
            <v>TERMINAL-CONECTOR EMT 1"</v>
          </cell>
        </row>
        <row r="554">
          <cell r="A554" t="str">
            <v>TERMINAL-CONECTOR EMT 1/2"</v>
          </cell>
        </row>
        <row r="555">
          <cell r="A555" t="str">
            <v>TERMINAL-CONECTOR EMT 2"</v>
          </cell>
        </row>
        <row r="556">
          <cell r="A556" t="str">
            <v>TERMINAL-CONECTOR EMT 3"</v>
          </cell>
        </row>
        <row r="557">
          <cell r="A557" t="str">
            <v>TERMINAL-CONECTOR EMT 3/4"</v>
          </cell>
        </row>
        <row r="558">
          <cell r="A558" t="str">
            <v>TERMINALES PREMOLDEADAS PARA 15 kV - USO EXTERIOR PARA CALIBRES DE CABLES ENTRE 2 - 3/0 - JUEGO x 3 UNIDADES</v>
          </cell>
        </row>
        <row r="559">
          <cell r="A559" t="str">
            <v>TERMINALES PREMOLDEADAS PARA 15 kV - USO INTERIOR PARA CALIBRES DE CABLES ENTRE 2 - 3/0 - JUEGO x 3 UNIDADES</v>
          </cell>
        </row>
        <row r="560">
          <cell r="A560" t="str">
            <v xml:space="preserve">TOMA CORRIENTE  DOBLE  CON POLO A TIERRA (2P+T) 20A 250V </v>
          </cell>
        </row>
        <row r="561">
          <cell r="A561" t="str">
            <v>TOMA CORRIENTE DOBLE CON  PROTECCION FALLA A TIERRA GFCI</v>
          </cell>
        </row>
        <row r="562">
          <cell r="A562" t="str">
            <v xml:space="preserve">TOMA CORRIENTE DOBLE CON POLO A TIERRA  Nema 5-15-R; </v>
          </cell>
        </row>
        <row r="563">
          <cell r="A563" t="str">
            <v xml:space="preserve">TOMA CORRIENTE DOBLE CON POLO A TIERRA PARA PISO EN ACERO CROMADO Nema 5-15-R; </v>
          </cell>
        </row>
        <row r="564">
          <cell r="A564" t="str">
            <v xml:space="preserve">TOMA CORRIENTE DOBLE PROTECCION FALLA A TIERRA </v>
          </cell>
        </row>
        <row r="565">
          <cell r="A565" t="str">
            <v>TOMA CORRIENTE SUPRESOR DE TRASIENTES, DOBLE CON POLO A TIERRA (2P+T), 20A, 127 V CON POLO A TIERRA AISLADO Y GRADO HOSPITALARIO (HG). APTA PARA REDES REGULADAS Y CONEXIÓN DE EQUIPOS ALTAMENTE SENSIBLE (NEMA 5-20R) Color naranja</v>
          </cell>
        </row>
        <row r="566">
          <cell r="A566" t="str">
            <v>TOMA DE INCRUSTAR 50A 250V BIFASICA</v>
          </cell>
        </row>
        <row r="567">
          <cell r="A567" t="str">
            <v>TOMA PARA TABLERO 250V, 16A, 2P+T, IP 44, P17 Tempra</v>
          </cell>
        </row>
        <row r="568">
          <cell r="A568" t="str">
            <v>TOMA PARA TABLERO 250V, 32A, 3P+N+T, IP 44, P17 Tempra</v>
          </cell>
        </row>
        <row r="569">
          <cell r="A569" t="str">
            <v>TOMA PARA TABLERO 250V, 63A, 3P+N+T, IP 67, P17 Tempra</v>
          </cell>
        </row>
        <row r="570">
          <cell r="A570" t="str">
            <v xml:space="preserve">TOMA TVA COAXIAL </v>
          </cell>
        </row>
        <row r="571">
          <cell r="A571" t="str">
            <v>TORNILLO DE ACERO GALVANIZADO 1/2"X1 1/2"</v>
          </cell>
        </row>
        <row r="572">
          <cell r="A572" t="str">
            <v xml:space="preserve">TORNILLO DE ACERO GALVANIZADO 5/8" X 10" </v>
          </cell>
        </row>
        <row r="573">
          <cell r="A573" t="str">
            <v xml:space="preserve">TORNILLO DE ACERO GALVANIZADO 5/8" X 5" </v>
          </cell>
        </row>
        <row r="574">
          <cell r="A574" t="str">
            <v xml:space="preserve">TORNILLO DE ACERO GALVANIZADO 5/8" X 8" </v>
          </cell>
        </row>
        <row r="575">
          <cell r="A575" t="str">
            <v>TORNILLO DE BRONCE PARA BORNA TERMINAL</v>
          </cell>
        </row>
        <row r="576">
          <cell r="A576" t="str">
            <v>TORNILLO SOPORTE PARA BRAZO DE LUMINARIA 1/2"</v>
          </cell>
        </row>
        <row r="577">
          <cell r="A577" t="str">
            <v>TRANSFORMADOR DE DISTRIBUCION  TRIFASICO AUTOPROTEGIDO 15 kVA-DyN5, 60 Hz, 13.2 kV-208/120 VOLTIOS ACEITE- INTEMPERIE- HOMOLOGADO -ACCESORIOS DE SUJECION -PROTOCOLO DE PRUEBAS. (DPS PRIMARIOS, INTERRUPTOR AUTOMATICO BAJA TENSION  INCORPORADO EN LA CUBA CO</v>
          </cell>
        </row>
        <row r="578">
          <cell r="A578" t="str">
            <v xml:space="preserve">TRANSFORMADOR DE DISTRIBUCION  TRIFASICO AUTOPROTEGIDO 112,5 kVA-DyN5, 60 Hz, 13.2 kV-208/120 VOLTIOS ACEITE- INTEMPERIE- HOMOLOGADO -ACCESORIOS DE SUJECION -PROTOCOLO DE PRUEBAS. (DPS PRIMARIOS) </v>
          </cell>
        </row>
        <row r="579">
          <cell r="A579" t="str">
            <v xml:space="preserve">TRANSFORMADOR DE DISTRIBUCION  TRIFASICO AUTOPROTEGIDO 150 kVA-DyN5, 60 Hz, 13.2 kV-208/120 VOLTIOS ACEITE- INTEMPERIE- HOMOLOGADO -ACCESORIOS DE SUJECION -PROTOCOLO DE PRUEBAS. (DPS PRIMARIOS) </v>
          </cell>
        </row>
        <row r="580">
          <cell r="A580" t="str">
            <v xml:space="preserve">TRANSFORMADOR DE DISTRIBUCION  TRIFASICO AUTOPROTEGIDO 225 kVA-DyN5, 60 Hz, 13.2 kV-220/127 VOLTIOS ACEITE- INTEMPERIE- HOMOLOGADO -ACCESORIOS DE SUJECION -PROTOCOLO DE PRUEBAS. (DPS PRIMARIOS) </v>
          </cell>
        </row>
        <row r="581">
          <cell r="A581" t="str">
            <v>TRANSFORMADOR DE DISTRIBUCION  TRIFASICO AUTOPROTEGIDO 30 kVA-DyN5, 60 Hz, 13.2 kV-208/120 VOLTIOS ACEITE- INTEMPERIE- HOMOLOGADO -ACCESORIOS DE SUJECION -PROTOCOLO DE PRUEBAS. (DPS PRIMARIOS, INTERRUPTOR AUTOMATICO BAJA TENSION  INCORPORADO EN LA CUBA CO</v>
          </cell>
        </row>
        <row r="582">
          <cell r="A582" t="str">
            <v>TRANSFORMADOR DE DISTRIBUCION  TRIFASICO AUTOPROTEGIDO 45 kVA-DyN5, 60 Hz, 13.2 kV-208/120 VOLTIOS ACEITE- INTEMPERIE- HOMOLOGADO -ACCESORIOS DE SUJECION -PROTOCOLO DE PRUEBAS. (DPS PRIMARIOS, INTERRUPTOR AUTOMATICO BAJA TENSION  INCORPORADO EN LA CUBA CO</v>
          </cell>
        </row>
        <row r="583">
          <cell r="A583" t="str">
            <v xml:space="preserve">TRANSFORMADOR DE DISTRIBUCION  TRIFASICO AUTOPROTEGIDO 75 kVA-DyN5, 60 Hz, 13.2 kV-208/120 VOLTIOS ACEITE- INTEMPERIE- HOMOLOGADO -ACCESORIOS DE SUJECION -PROTOCOLO DE PRUEBAS. (DPS PRIMARIOS) </v>
          </cell>
        </row>
        <row r="584">
          <cell r="A584" t="str">
            <v>TRANSFORMADOR DE TENSIÓN TIPO SECO EXTERIOR, TENSIÓN NOMINAL PRIMARIA  DE 13,2 /√3 kV,  TENSIÓN NOMINAL  SECUNDARIA 120/√3 V, BIL 200 kVA, POTENCIA NOMINAL 25 VA, CLASE 0.5, 60 HZ, REF. ALSTOM O SIMILAR QUE CUMPLA CON LA NORMA IEC CORRESPONDIENTE, PROTOCO</v>
          </cell>
        </row>
        <row r="585">
          <cell r="A585" t="str">
            <v>TRANSFORMADORES DE CORRIENTE TIPO VENTANA RELACION 500/5, 240V, CLASE 0,5 50X12 mm</v>
          </cell>
        </row>
        <row r="586">
          <cell r="A586" t="str">
            <v>TRANSFORMADORES DE CORRIENTE TIPO VENTANA RELACION 800/5, 240V, CLASE 0,5 50X12 mm</v>
          </cell>
        </row>
        <row r="587">
          <cell r="A587" t="str">
            <v>TUBO CONDUIT GALVANIZADA EMT 1 1/2"</v>
          </cell>
        </row>
        <row r="588">
          <cell r="A588" t="str">
            <v>TUBO CONDUIT GALVANIZADA EMT 1"</v>
          </cell>
        </row>
        <row r="589">
          <cell r="A589" t="str">
            <v>TUBO CONDUIT GALVANIZADA EMT 1/2"</v>
          </cell>
        </row>
        <row r="590">
          <cell r="A590" t="str">
            <v xml:space="preserve">TUBO CONDUIT GALVANIZADA EMT 2" </v>
          </cell>
        </row>
        <row r="591">
          <cell r="A591" t="str">
            <v xml:space="preserve">TUBO CONDUIT GALVANIZADA EMT 3" </v>
          </cell>
        </row>
        <row r="592">
          <cell r="A592" t="str">
            <v xml:space="preserve">TUBO CONDUIT GALVANIZADA EMT 3/4" </v>
          </cell>
        </row>
        <row r="593">
          <cell r="A593" t="str">
            <v xml:space="preserve">TUBO CONDUIT GALVANIZADA EMT 4" </v>
          </cell>
        </row>
        <row r="594">
          <cell r="A594" t="str">
            <v xml:space="preserve">TUBO CONDUIT IMC 1 1/2" </v>
          </cell>
        </row>
        <row r="595">
          <cell r="A595" t="str">
            <v xml:space="preserve">TUBO CONDUIT IMC 1 1/4" </v>
          </cell>
        </row>
        <row r="596">
          <cell r="A596" t="str">
            <v xml:space="preserve">TUBO CONDUIT IMC 1" </v>
          </cell>
        </row>
        <row r="597">
          <cell r="A597" t="str">
            <v xml:space="preserve">TUBO CONDUIT IMC 1/2" </v>
          </cell>
        </row>
        <row r="598">
          <cell r="A598" t="str">
            <v xml:space="preserve">TUBO CONDUIT IMC 2" </v>
          </cell>
        </row>
        <row r="599">
          <cell r="A599" t="str">
            <v xml:space="preserve">TUBO CONDUIT IMC 3" </v>
          </cell>
        </row>
        <row r="600">
          <cell r="A600" t="str">
            <v>TUBO CONDUIT IMC 3/4"</v>
          </cell>
        </row>
        <row r="601">
          <cell r="A601" t="str">
            <v xml:space="preserve">TUBO CONDUIT IMC 4" </v>
          </cell>
        </row>
        <row r="602">
          <cell r="A602" t="str">
            <v>TUBO CONDUIT PVC 1 1/2"</v>
          </cell>
        </row>
        <row r="603">
          <cell r="A603" t="str">
            <v>TUBO CONDUIT PVC 1 1/4"</v>
          </cell>
        </row>
        <row r="604">
          <cell r="A604" t="str">
            <v>TUBO CONDUIT PVC 1"</v>
          </cell>
        </row>
        <row r="605">
          <cell r="A605" t="str">
            <v>TUBO CONDUIT PVC 1/2"</v>
          </cell>
        </row>
        <row r="606">
          <cell r="A606" t="str">
            <v>TUBO CONDUIT PVC 2"</v>
          </cell>
        </row>
        <row r="607">
          <cell r="A607" t="str">
            <v>TUBO CONDUIT PVC 3/4"</v>
          </cell>
        </row>
        <row r="608">
          <cell r="A608" t="str">
            <v xml:space="preserve">TUBO CONDUIT RIGID 1 1/2" </v>
          </cell>
        </row>
        <row r="609">
          <cell r="A609" t="str">
            <v xml:space="preserve">TUBO CONDUIT RIGID 1 1/4" </v>
          </cell>
        </row>
        <row r="610">
          <cell r="A610" t="str">
            <v xml:space="preserve">TUBO CONDUIT RIGID 1" </v>
          </cell>
        </row>
        <row r="611">
          <cell r="A611" t="str">
            <v xml:space="preserve">TUBO CONDUIT RIGID 1/2" </v>
          </cell>
        </row>
        <row r="612">
          <cell r="A612" t="str">
            <v xml:space="preserve">TUBO CONDUIT RIGID 2" </v>
          </cell>
        </row>
        <row r="613">
          <cell r="A613" t="str">
            <v xml:space="preserve">TUBO CONDUIT RIGID 3" </v>
          </cell>
        </row>
        <row r="614">
          <cell r="A614" t="str">
            <v>TUBO CONDUIT RIGID 3/4"</v>
          </cell>
        </row>
        <row r="615">
          <cell r="A615" t="str">
            <v xml:space="preserve">TUBO CONDUIT RIGID 4" </v>
          </cell>
        </row>
        <row r="616">
          <cell r="A616" t="str">
            <v>TUBO DE PVC FLEXIBLE DE ½ "</v>
          </cell>
        </row>
        <row r="617">
          <cell r="A617" t="str">
            <v>TUBO PVC DB 2"</v>
          </cell>
        </row>
        <row r="618">
          <cell r="A618" t="str">
            <v>TUBO PVC DB 3"</v>
          </cell>
        </row>
        <row r="619">
          <cell r="A619" t="str">
            <v>TUBO PVC DB 6"</v>
          </cell>
        </row>
        <row r="620">
          <cell r="A620" t="str">
            <v>TUBO PVC EB 3"</v>
          </cell>
        </row>
        <row r="621">
          <cell r="A621" t="str">
            <v>TUBO PVC EB 4"</v>
          </cell>
        </row>
        <row r="622">
          <cell r="A622" t="str">
            <v>TUBO PVC TDP CORRUGADO 4"</v>
          </cell>
        </row>
        <row r="623">
          <cell r="A623" t="str">
            <v>TUBO PVC TDP CORRUGADO 6"</v>
          </cell>
        </row>
        <row r="624">
          <cell r="A624" t="str">
            <v>TUERCA OJO ALARGADO 1/2"</v>
          </cell>
        </row>
        <row r="625">
          <cell r="A625" t="str">
            <v>TUERCA OJO ALARGADO 3/4"</v>
          </cell>
        </row>
        <row r="626">
          <cell r="A626" t="str">
            <v>TUERCA OJO ALARGADO 5/8"</v>
          </cell>
        </row>
        <row r="627">
          <cell r="A627" t="str">
            <v>UNION EN EMT DE 1/2</v>
          </cell>
        </row>
        <row r="628">
          <cell r="A628" t="str">
            <v>UNION EN EMT DE 3/4</v>
          </cell>
        </row>
        <row r="629">
          <cell r="A629" t="str">
            <v>UNION METALICA GLAVANIZADA IMC 3/4"</v>
          </cell>
        </row>
        <row r="630">
          <cell r="A630" t="str">
            <v>VARILLA COPPERWELD DE  5/8 X 1,80</v>
          </cell>
        </row>
        <row r="631">
          <cell r="A631" t="str">
            <v>VARILLA COPPERWELD DE  5/8 X 2,40</v>
          </cell>
        </row>
        <row r="632">
          <cell r="A632" t="str">
            <v>VARILLA DE ANCLAJE DE 3/4 x 180 cm</v>
          </cell>
        </row>
        <row r="633">
          <cell r="A633" t="str">
            <v>VARILLA DE ANCLAJE DE 5/8 x 150 cm</v>
          </cell>
        </row>
        <row r="634">
          <cell r="A634" t="str">
            <v>VARILLA DE ANCLAJE DE 5/8 x 150 cm</v>
          </cell>
        </row>
        <row r="635">
          <cell r="A635" t="str">
            <v>VARILLA DE ANCLAJE DE 5/8 x 180 cm</v>
          </cell>
        </row>
        <row r="636">
          <cell r="A636" t="str">
            <v>VENTILADOR ABANICO 56" DE PARED ORIGINAL KDK</v>
          </cell>
        </row>
        <row r="637">
          <cell r="A637" t="str">
            <v>VIGA DE MADERA INMUNIZADA 2,5 m</v>
          </cell>
        </row>
        <row r="638">
          <cell r="A638" t="str">
            <v xml:space="preserve">VIGUETA DE ANCLAJE </v>
          </cell>
        </row>
        <row r="639">
          <cell r="A639" t="str">
            <v>CLAVIIJA DE CAUCHO POLO A TIERRA</v>
          </cell>
        </row>
        <row r="640">
          <cell r="A640" t="str">
            <v>TOMA TRIPOLAR (3x20/250)</v>
          </cell>
        </row>
        <row r="642">
          <cell r="A642" t="str">
            <v>Z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prof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C3I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a Prueba"/>
      <sheetName val="Cert. Calibración"/>
      <sheetName val="individual"/>
      <sheetName val="No Conforme "/>
      <sheetName val="SEM 26"/>
      <sheetName val="CANTIDADES"/>
      <sheetName val="Hoja1"/>
      <sheetName val="PARA MONTAR EL ARCHIVO"/>
      <sheetName val="RESUMEN CONTRATOS"/>
      <sheetName val="RELAC.PERSONAL"/>
      <sheetName val="ACTA.PAGO"/>
      <sheetName val="LISTA CHEQ"/>
      <sheetName val="PAZ Y SALVO"/>
      <sheetName val="ACTA.RECIBO"/>
      <sheetName val="O1-INFO.SEMANAL"/>
      <sheetName val="O1-SEG.SEMANAL"/>
      <sheetName val="O1-SEG.ADMINISTRATIVO"/>
      <sheetName val="O1-SEG.GENERAL"/>
      <sheetName val="O1-INFO.FINAL"/>
      <sheetName val="O1-EVAL.CONTRATISTA"/>
      <sheetName val="PROCEDIMIENTOS"/>
      <sheetName val="CENTROS DE COSTOS"/>
    </sheetNames>
    <sheetDataSet>
      <sheetData sheetId="0">
        <row r="11">
          <cell r="EI11">
            <v>407</v>
          </cell>
        </row>
        <row r="12">
          <cell r="EI12">
            <v>408</v>
          </cell>
        </row>
        <row r="13">
          <cell r="EI13">
            <v>409</v>
          </cell>
        </row>
        <row r="14">
          <cell r="EI14">
            <v>410</v>
          </cell>
        </row>
        <row r="15">
          <cell r="EI15">
            <v>411</v>
          </cell>
        </row>
        <row r="16">
          <cell r="EI16">
            <v>412</v>
          </cell>
        </row>
        <row r="17">
          <cell r="EI17">
            <v>413</v>
          </cell>
        </row>
        <row r="18">
          <cell r="EI18">
            <v>414</v>
          </cell>
        </row>
        <row r="19">
          <cell r="EI19">
            <v>415</v>
          </cell>
        </row>
        <row r="20">
          <cell r="EI20">
            <v>416</v>
          </cell>
        </row>
        <row r="21">
          <cell r="EI21">
            <v>417</v>
          </cell>
        </row>
        <row r="22">
          <cell r="EI22">
            <v>418</v>
          </cell>
        </row>
        <row r="23">
          <cell r="EI23">
            <v>419</v>
          </cell>
        </row>
        <row r="24">
          <cell r="EI24">
            <v>420</v>
          </cell>
        </row>
        <row r="25">
          <cell r="EI25">
            <v>421</v>
          </cell>
        </row>
        <row r="26">
          <cell r="EI26">
            <v>422</v>
          </cell>
        </row>
        <row r="27">
          <cell r="EI27">
            <v>423</v>
          </cell>
        </row>
        <row r="28">
          <cell r="EI28">
            <v>424</v>
          </cell>
        </row>
        <row r="29">
          <cell r="EI29">
            <v>425</v>
          </cell>
        </row>
        <row r="30">
          <cell r="EI30">
            <v>426</v>
          </cell>
        </row>
        <row r="31">
          <cell r="EI31">
            <v>427</v>
          </cell>
        </row>
        <row r="32">
          <cell r="EI32">
            <v>428</v>
          </cell>
        </row>
        <row r="33">
          <cell r="EI33">
            <v>429</v>
          </cell>
        </row>
        <row r="34">
          <cell r="EI34">
            <v>430</v>
          </cell>
        </row>
        <row r="35">
          <cell r="EI35">
            <v>431</v>
          </cell>
        </row>
        <row r="36">
          <cell r="EI36">
            <v>432</v>
          </cell>
        </row>
        <row r="37">
          <cell r="EI37">
            <v>433</v>
          </cell>
        </row>
        <row r="38">
          <cell r="EI38">
            <v>434</v>
          </cell>
        </row>
        <row r="39">
          <cell r="EI39">
            <v>435</v>
          </cell>
        </row>
        <row r="40">
          <cell r="EI40">
            <v>436</v>
          </cell>
        </row>
        <row r="41">
          <cell r="EI41">
            <v>437</v>
          </cell>
        </row>
        <row r="42">
          <cell r="EI42">
            <v>438</v>
          </cell>
        </row>
        <row r="43">
          <cell r="EI43">
            <v>439</v>
          </cell>
        </row>
        <row r="44">
          <cell r="EI44">
            <v>440</v>
          </cell>
        </row>
        <row r="45">
          <cell r="EI45">
            <v>441</v>
          </cell>
        </row>
        <row r="46">
          <cell r="EI46">
            <v>442</v>
          </cell>
        </row>
        <row r="47">
          <cell r="EI47">
            <v>443</v>
          </cell>
        </row>
        <row r="48">
          <cell r="EI48">
            <v>444</v>
          </cell>
        </row>
        <row r="49">
          <cell r="EI49">
            <v>445</v>
          </cell>
        </row>
        <row r="50">
          <cell r="EI50">
            <v>446</v>
          </cell>
        </row>
        <row r="51">
          <cell r="EI51">
            <v>447</v>
          </cell>
        </row>
        <row r="52">
          <cell r="EI52">
            <v>448</v>
          </cell>
        </row>
        <row r="53">
          <cell r="EI53">
            <v>449</v>
          </cell>
        </row>
        <row r="54">
          <cell r="EI54">
            <v>450</v>
          </cell>
        </row>
        <row r="55">
          <cell r="EI55">
            <v>451</v>
          </cell>
        </row>
        <row r="56">
          <cell r="EI56">
            <v>452</v>
          </cell>
        </row>
        <row r="57">
          <cell r="EI57">
            <v>453</v>
          </cell>
        </row>
        <row r="58">
          <cell r="EI58">
            <v>454</v>
          </cell>
        </row>
        <row r="59">
          <cell r="EI59">
            <v>455</v>
          </cell>
        </row>
        <row r="60">
          <cell r="EI60">
            <v>456</v>
          </cell>
        </row>
        <row r="61">
          <cell r="EI61">
            <v>457</v>
          </cell>
        </row>
        <row r="62">
          <cell r="EI62">
            <v>458</v>
          </cell>
        </row>
        <row r="63">
          <cell r="EI63">
            <v>459</v>
          </cell>
        </row>
        <row r="64">
          <cell r="EI64">
            <v>460</v>
          </cell>
        </row>
        <row r="65">
          <cell r="EI65">
            <v>461</v>
          </cell>
        </row>
        <row r="66">
          <cell r="EI66">
            <v>462</v>
          </cell>
        </row>
        <row r="67">
          <cell r="EI67">
            <v>463</v>
          </cell>
        </row>
        <row r="68">
          <cell r="EI68">
            <v>464</v>
          </cell>
        </row>
        <row r="69">
          <cell r="EI69">
            <v>465</v>
          </cell>
        </row>
        <row r="70">
          <cell r="EI70">
            <v>466</v>
          </cell>
        </row>
        <row r="71">
          <cell r="EI71">
            <v>467</v>
          </cell>
        </row>
        <row r="72">
          <cell r="EI72">
            <v>468</v>
          </cell>
        </row>
        <row r="73">
          <cell r="EI73">
            <v>469</v>
          </cell>
        </row>
        <row r="74">
          <cell r="EI74">
            <v>470</v>
          </cell>
        </row>
        <row r="75">
          <cell r="EI75">
            <v>471</v>
          </cell>
        </row>
        <row r="76">
          <cell r="EI76">
            <v>472</v>
          </cell>
        </row>
        <row r="77">
          <cell r="EI77">
            <v>473</v>
          </cell>
        </row>
        <row r="78">
          <cell r="EI78">
            <v>474</v>
          </cell>
        </row>
        <row r="79">
          <cell r="EI79">
            <v>475</v>
          </cell>
        </row>
        <row r="80">
          <cell r="EI80">
            <v>476</v>
          </cell>
        </row>
        <row r="81">
          <cell r="EI81">
            <v>477</v>
          </cell>
        </row>
        <row r="82">
          <cell r="EI82">
            <v>478</v>
          </cell>
        </row>
        <row r="83">
          <cell r="EI83">
            <v>479</v>
          </cell>
        </row>
        <row r="84">
          <cell r="EI84">
            <v>480</v>
          </cell>
        </row>
        <row r="85">
          <cell r="EI85">
            <v>481</v>
          </cell>
        </row>
        <row r="86">
          <cell r="EI86">
            <v>482</v>
          </cell>
        </row>
        <row r="87">
          <cell r="EI87">
            <v>483</v>
          </cell>
        </row>
        <row r="88">
          <cell r="EI88">
            <v>484</v>
          </cell>
        </row>
        <row r="89">
          <cell r="EI89">
            <v>485</v>
          </cell>
        </row>
        <row r="90">
          <cell r="EI90">
            <v>486</v>
          </cell>
        </row>
      </sheetData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EI11">
            <v>0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INFORMACION"/>
      <sheetName val="InformaXion"/>
      <sheetName val="OT"/>
      <sheetName val="TARIFAS"/>
      <sheetName val="OT-formulada"/>
      <sheetName val="DATOS"/>
    </sheetNames>
    <sheetDataSet>
      <sheetData sheetId="0" refreshError="1"/>
      <sheetData sheetId="1">
        <row r="5">
          <cell r="A5" t="str">
            <v>NORTE</v>
          </cell>
          <cell r="B5" t="str">
            <v>CENTRO_ORIENTE</v>
          </cell>
          <cell r="C5" t="str">
            <v>OCCIDENTE</v>
          </cell>
          <cell r="D5" t="str">
            <v>SUR</v>
          </cell>
          <cell r="E5" t="str">
            <v>LLANOS_ANDINA</v>
          </cell>
        </row>
      </sheetData>
      <sheetData sheetId="2">
        <row r="3">
          <cell r="B3" t="str">
            <v>CO : Correctivo</v>
          </cell>
          <cell r="I3" t="str">
            <v>AIPE</v>
          </cell>
        </row>
        <row r="4">
          <cell r="B4" t="str">
            <v>BC-CO : Correctivo Basado en Condicion</v>
          </cell>
          <cell r="G4" t="str">
            <v>SISTEMA 8" PUERTO SALGAR - MANSILLA</v>
          </cell>
          <cell r="I4" t="str">
            <v>ALBAN</v>
          </cell>
        </row>
        <row r="5">
          <cell r="B5" t="str">
            <v>PV : Preventivo</v>
          </cell>
          <cell r="G5" t="str">
            <v>SISTEMA 10" PUERTO SALGAR - MANSILLA</v>
          </cell>
          <cell r="I5" t="str">
            <v>ALVARADO</v>
          </cell>
        </row>
        <row r="6">
          <cell r="B6" t="str">
            <v>AJ : Ajeno</v>
          </cell>
          <cell r="G6" t="str">
            <v>SISTEMA 8" SALGAR - MARIQUITA (ODECA)</v>
          </cell>
          <cell r="I6" t="str">
            <v>AMBALEMA</v>
          </cell>
        </row>
        <row r="7">
          <cell r="B7" t="str">
            <v>EM : Emergencia</v>
          </cell>
          <cell r="G7" t="str">
            <v>SISTEMA 8" Y 6"POLIDUCTO  GUALANDAY NEIVA</v>
          </cell>
          <cell r="I7" t="str">
            <v>ARMERO</v>
          </cell>
        </row>
        <row r="8">
          <cell r="G8" t="str">
            <v>SISTEMA 12" POLIDUCTO SALGAR-GUALANDAY</v>
          </cell>
          <cell r="I8" t="str">
            <v>BARRANCABERMEJA</v>
          </cell>
        </row>
        <row r="9">
          <cell r="G9" t="str">
            <v>SISTEMA SALGAR LA DORADA 8" EXXON MOBIL</v>
          </cell>
          <cell r="I9" t="str">
            <v>CAPARRAPÍ</v>
          </cell>
        </row>
        <row r="10">
          <cell r="G10" t="str">
            <v>SISTEMA SALGAR PALANQUERO 6"</v>
          </cell>
          <cell r="I10" t="str">
            <v>CARARE</v>
          </cell>
        </row>
        <row r="11">
          <cell r="G11" t="str">
            <v>SISTEMA SEBASTOPOL-SALGAR D:12"</v>
          </cell>
          <cell r="I11" t="str">
            <v>COELLO</v>
          </cell>
        </row>
        <row r="12">
          <cell r="G12" t="str">
            <v>SISTEMA SEBASTOPOL-SALGAR DIA:16</v>
          </cell>
          <cell r="I12" t="str">
            <v>COYAIMA</v>
          </cell>
        </row>
        <row r="13">
          <cell r="G13" t="str">
            <v>SISTEMA 16" POLIDUCTO GALAN-SEBASTOPOL</v>
          </cell>
          <cell r="I13" t="str">
            <v>ESPINAL</v>
          </cell>
        </row>
        <row r="14">
          <cell r="G14" t="str">
            <v>SISTEMA 12" POLIDUCTO GALAN-SEBASTOPOL</v>
          </cell>
          <cell r="I14" t="str">
            <v>FACATATIVA</v>
          </cell>
        </row>
        <row r="15">
          <cell r="G15" t="str">
            <v>SISTEMA 8" PROPANO GALAN-SEBASTOPOL</v>
          </cell>
          <cell r="I15" t="str">
            <v>FALAN</v>
          </cell>
        </row>
        <row r="16">
          <cell r="G16" t="str">
            <v>ESTACION GALAN</v>
          </cell>
          <cell r="I16" t="str">
            <v>GUADUAS</v>
          </cell>
        </row>
        <row r="17">
          <cell r="G17" t="str">
            <v>REFINERIA BARRANCABERMEJA</v>
          </cell>
          <cell r="I17" t="str">
            <v>GUAMO</v>
          </cell>
        </row>
        <row r="18">
          <cell r="G18" t="str">
            <v>PLANTA SEBASTOPOL</v>
          </cell>
          <cell r="I18" t="str">
            <v>HONDA</v>
          </cell>
        </row>
        <row r="19">
          <cell r="G19" t="str">
            <v>PLANTA VASCONIA</v>
          </cell>
          <cell r="I19" t="str">
            <v>IBAGUE</v>
          </cell>
        </row>
        <row r="20">
          <cell r="G20" t="str">
            <v>PLANTA PUERTO SALGAR</v>
          </cell>
          <cell r="I20" t="str">
            <v>LA DORADA</v>
          </cell>
        </row>
        <row r="21">
          <cell r="G21" t="str">
            <v>PLANTA GUADUERO</v>
          </cell>
          <cell r="I21" t="str">
            <v>LA VIZCAINA</v>
          </cell>
        </row>
        <row r="22">
          <cell r="G22" t="str">
            <v>PLANTA VILLETA</v>
          </cell>
          <cell r="I22" t="str">
            <v>LERIDA</v>
          </cell>
        </row>
        <row r="23">
          <cell r="G23" t="str">
            <v>PLANTA ALBAN</v>
          </cell>
          <cell r="I23" t="str">
            <v>LIBANO</v>
          </cell>
        </row>
        <row r="24">
          <cell r="G24" t="str">
            <v>PLANTA MARIQUITA</v>
          </cell>
          <cell r="I24" t="str">
            <v>MARIQUITA</v>
          </cell>
        </row>
        <row r="25">
          <cell r="G25" t="str">
            <v>PLANTA GUALANDAY</v>
          </cell>
          <cell r="I25" t="str">
            <v>NATAGAIMA</v>
          </cell>
        </row>
        <row r="26">
          <cell r="G26" t="str">
            <v>PLANTA NEIVA</v>
          </cell>
          <cell r="I26" t="str">
            <v>NEIVA</v>
          </cell>
        </row>
        <row r="27">
          <cell r="I27" t="str">
            <v>OPÓN</v>
          </cell>
        </row>
        <row r="28">
          <cell r="I28" t="str">
            <v>PIEDRAS</v>
          </cell>
        </row>
        <row r="29">
          <cell r="I29" t="str">
            <v>PUERTO ARAUJO</v>
          </cell>
        </row>
        <row r="30">
          <cell r="I30" t="str">
            <v>PUERTO BERRIO</v>
          </cell>
        </row>
        <row r="31">
          <cell r="I31" t="str">
            <v>PUERTO BOYACA</v>
          </cell>
        </row>
        <row r="32">
          <cell r="I32" t="str">
            <v>PUERTO LIBRE</v>
          </cell>
        </row>
        <row r="33">
          <cell r="I33" t="str">
            <v>PUERTO OLAYA</v>
          </cell>
        </row>
        <row r="34">
          <cell r="I34" t="str">
            <v>PUERTO PARRA</v>
          </cell>
        </row>
        <row r="35">
          <cell r="I35" t="str">
            <v>PUERTO SALGAR</v>
          </cell>
        </row>
        <row r="36">
          <cell r="I36" t="str">
            <v>PUERTO SERVIEZ</v>
          </cell>
        </row>
        <row r="37">
          <cell r="I37" t="str">
            <v>QUEBRADANEGRA</v>
          </cell>
        </row>
        <row r="38">
          <cell r="I38" t="str">
            <v>SALDAÑA</v>
          </cell>
        </row>
        <row r="39">
          <cell r="I39" t="str">
            <v>SAN PEDRO DE LA PAZ</v>
          </cell>
        </row>
        <row r="40">
          <cell r="I40" t="str">
            <v>SASAIMA</v>
          </cell>
        </row>
        <row r="41">
          <cell r="I41" t="str">
            <v>TELLO</v>
          </cell>
        </row>
        <row r="42">
          <cell r="I42" t="str">
            <v>VENADILLO</v>
          </cell>
        </row>
        <row r="43">
          <cell r="I43" t="str">
            <v>VICTORIA</v>
          </cell>
        </row>
        <row r="44">
          <cell r="I44" t="str">
            <v>VILLAVIEJA</v>
          </cell>
        </row>
        <row r="45">
          <cell r="I45" t="str">
            <v>VILLETA</v>
          </cell>
        </row>
      </sheetData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ENAMI (2)"/>
      <sheetName val="Cantidades (2)"/>
      <sheetName val="FM - Fac. Multi"/>
      <sheetName val="Prop. Economica"/>
      <sheetName val="ALIENAMI"/>
      <sheetName val="Cantidades"/>
      <sheetName val="PRESUP NORCASIA"/>
      <sheetName val="PRESUP NORCASIA (E1)"/>
      <sheetName val="APU BASICO NORCASIA"/>
      <sheetName val="AUI ALIVIADERO"/>
      <sheetName val="CRONOGRAMA ALCANT DESVIO"/>
      <sheetName val="PRECIOS BASICOS "/>
      <sheetName val="CRONOGRAMA ALCANT CARRER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D15">
            <v>3.5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RECIOS"/>
      <sheetName val="TITULOS"/>
      <sheetName val="LISTA"/>
      <sheetName val="CUADRO"/>
      <sheetName val="SCV-037-2002"/>
      <sheetName val="Cotización"/>
    </sheetNames>
    <sheetDataSet>
      <sheetData sheetId="0" refreshError="1"/>
      <sheetData sheetId="1" refreshError="1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26277.9</v>
          </cell>
          <cell r="G5">
            <v>28905.690000000002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26277.9</v>
          </cell>
          <cell r="G6">
            <v>28905.690000000002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26277.9</v>
          </cell>
          <cell r="G7">
            <v>28905.690000000002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4397.8</v>
          </cell>
          <cell r="G8">
            <v>4837.5800000000008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4397.8</v>
          </cell>
          <cell r="G9">
            <v>4837.5800000000008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2145</v>
          </cell>
          <cell r="G10">
            <v>2359.5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2145</v>
          </cell>
          <cell r="G11">
            <v>2359.5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210.5</v>
          </cell>
          <cell r="B12" t="str">
            <v>EXCAV.MAT COMUN EXPLAN,CANALES,PRESTAMOS a mano</v>
          </cell>
          <cell r="C12" t="str">
            <v>M3</v>
          </cell>
          <cell r="D12">
            <v>2058</v>
          </cell>
          <cell r="E12">
            <v>2383</v>
          </cell>
          <cell r="F12">
            <v>2145</v>
          </cell>
          <cell r="G12">
            <v>2359.5</v>
          </cell>
          <cell r="H12">
            <v>2275</v>
          </cell>
          <cell r="I12">
            <v>1977</v>
          </cell>
          <cell r="J12">
            <v>2058</v>
          </cell>
          <cell r="K12">
            <v>2167</v>
          </cell>
        </row>
        <row r="13">
          <cell r="A13">
            <v>211</v>
          </cell>
          <cell r="B13" t="str">
            <v>REMOCION DE DERRUMBES</v>
          </cell>
          <cell r="C13" t="str">
            <v>M3</v>
          </cell>
          <cell r="D13">
            <v>2805</v>
          </cell>
          <cell r="E13">
            <v>2980</v>
          </cell>
          <cell r="F13">
            <v>2869.9</v>
          </cell>
          <cell r="G13">
            <v>3156.8900000000003</v>
          </cell>
          <cell r="H13">
            <v>2964</v>
          </cell>
          <cell r="I13">
            <v>2314</v>
          </cell>
          <cell r="J13">
            <v>2661</v>
          </cell>
          <cell r="K13">
            <v>2427</v>
          </cell>
          <cell r="L13">
            <v>3668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2312.1999999999998</v>
          </cell>
          <cell r="G14">
            <v>2543.42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195.8</v>
          </cell>
          <cell r="G15">
            <v>215.38000000000002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311</v>
          </cell>
          <cell r="B16" t="str">
            <v>AFIRMADO</v>
          </cell>
          <cell r="C16" t="str">
            <v>M3</v>
          </cell>
          <cell r="D16">
            <v>20004</v>
          </cell>
          <cell r="E16">
            <v>40694</v>
          </cell>
          <cell r="F16">
            <v>33423.5</v>
          </cell>
          <cell r="G16">
            <v>36765.850000000006</v>
          </cell>
          <cell r="H16">
            <v>44339</v>
          </cell>
          <cell r="I16">
            <v>38432</v>
          </cell>
          <cell r="J16">
            <v>24337</v>
          </cell>
          <cell r="K16">
            <v>24847</v>
          </cell>
        </row>
        <row r="17">
          <cell r="A17">
            <v>311.10000000000002</v>
          </cell>
          <cell r="B17" t="str">
            <v>BACHEO CON MATERIAL DE AFIRMADO</v>
          </cell>
          <cell r="C17" t="str">
            <v>M3</v>
          </cell>
          <cell r="D17">
            <v>20004</v>
          </cell>
          <cell r="E17">
            <v>40694</v>
          </cell>
          <cell r="F17">
            <v>33423.5</v>
          </cell>
          <cell r="G17">
            <v>36765.850000000006</v>
          </cell>
          <cell r="H17">
            <v>44339</v>
          </cell>
          <cell r="I17">
            <v>38432</v>
          </cell>
          <cell r="J17">
            <v>24337</v>
          </cell>
          <cell r="K17">
            <v>24847</v>
          </cell>
        </row>
        <row r="18">
          <cell r="A18">
            <v>311.2</v>
          </cell>
          <cell r="B18" t="str">
            <v>RELLENO CON MATERIAL DE 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33423.5</v>
          </cell>
          <cell r="G18">
            <v>36765.850000000006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</row>
        <row r="19">
          <cell r="A19">
            <v>320.2</v>
          </cell>
          <cell r="B19" t="str">
            <v>SUBBASE GRANULAR</v>
          </cell>
          <cell r="C19" t="str">
            <v>M3</v>
          </cell>
          <cell r="D19">
            <v>32435</v>
          </cell>
          <cell r="E19">
            <v>27157</v>
          </cell>
          <cell r="F19">
            <v>30005.8</v>
          </cell>
          <cell r="G19">
            <v>33006.380000000005</v>
          </cell>
          <cell r="H19">
            <v>53517</v>
          </cell>
          <cell r="I19">
            <v>47596</v>
          </cell>
          <cell r="J19">
            <v>35263</v>
          </cell>
          <cell r="K19">
            <v>29142</v>
          </cell>
        </row>
        <row r="20">
          <cell r="A20">
            <v>320.3</v>
          </cell>
          <cell r="B20" t="str">
            <v>SUBBASE GRANULAR</v>
          </cell>
          <cell r="C20" t="str">
            <v>M3</v>
          </cell>
          <cell r="D20">
            <v>23500</v>
          </cell>
          <cell r="E20">
            <v>23500</v>
          </cell>
          <cell r="F20">
            <v>25850</v>
          </cell>
          <cell r="G20">
            <v>28435.000000000004</v>
          </cell>
          <cell r="H20">
            <v>23500</v>
          </cell>
          <cell r="I20">
            <v>23500</v>
          </cell>
          <cell r="J20">
            <v>23500</v>
          </cell>
          <cell r="K20">
            <v>23500</v>
          </cell>
          <cell r="L20">
            <v>48276</v>
          </cell>
        </row>
        <row r="21">
          <cell r="A21">
            <v>320.39999999999998</v>
          </cell>
          <cell r="B21" t="str">
            <v>SUBBASE GRANULAR PARA BACHEO</v>
          </cell>
          <cell r="C21" t="str">
            <v>M3</v>
          </cell>
          <cell r="D21">
            <v>46183</v>
          </cell>
          <cell r="E21">
            <v>45899</v>
          </cell>
          <cell r="F21">
            <v>45230.9</v>
          </cell>
          <cell r="G21">
            <v>49753.990000000005</v>
          </cell>
          <cell r="H21">
            <v>65039</v>
          </cell>
          <cell r="I21">
            <v>58780</v>
          </cell>
          <cell r="J21">
            <v>46690</v>
          </cell>
          <cell r="K21">
            <v>42933</v>
          </cell>
        </row>
        <row r="22">
          <cell r="A22">
            <v>330.1</v>
          </cell>
          <cell r="B22" t="str">
            <v>BASE GRANULAR</v>
          </cell>
          <cell r="C22" t="str">
            <v>M3</v>
          </cell>
          <cell r="D22">
            <v>42754</v>
          </cell>
          <cell r="E22">
            <v>40694</v>
          </cell>
          <cell r="F22">
            <v>38294.300000000003</v>
          </cell>
          <cell r="G22">
            <v>42123.73</v>
          </cell>
          <cell r="H22">
            <v>60589</v>
          </cell>
          <cell r="I22">
            <v>38974</v>
          </cell>
          <cell r="J22">
            <v>51150</v>
          </cell>
          <cell r="K22">
            <v>32972</v>
          </cell>
          <cell r="L22">
            <v>59650</v>
          </cell>
        </row>
        <row r="23">
          <cell r="A23">
            <v>330.2</v>
          </cell>
          <cell r="B23" t="str">
            <v>BASE GRANULAR PARA BACHEO</v>
          </cell>
          <cell r="C23" t="str">
            <v>M3</v>
          </cell>
          <cell r="D23">
            <v>57558</v>
          </cell>
          <cell r="E23">
            <v>60524</v>
          </cell>
          <cell r="F23">
            <v>54569.9</v>
          </cell>
          <cell r="G23">
            <v>60026.890000000007</v>
          </cell>
          <cell r="H23">
            <v>73164</v>
          </cell>
          <cell r="I23">
            <v>51061</v>
          </cell>
          <cell r="J23">
            <v>63752</v>
          </cell>
          <cell r="K23">
            <v>47808</v>
          </cell>
        </row>
        <row r="24">
          <cell r="A24">
            <v>330.3</v>
          </cell>
          <cell r="B24" t="str">
            <v>BASE TRITURADA</v>
          </cell>
          <cell r="C24" t="str">
            <v>M3</v>
          </cell>
          <cell r="E24">
            <v>72975</v>
          </cell>
          <cell r="F24">
            <v>0</v>
          </cell>
          <cell r="G24">
            <v>0</v>
          </cell>
        </row>
        <row r="25">
          <cell r="A25">
            <v>341.3</v>
          </cell>
          <cell r="B25" t="str">
            <v>BASE ESTAB. FRES-CEM(3%) BASE GRANULAR(10%)</v>
          </cell>
          <cell r="C25" t="str">
            <v>M3</v>
          </cell>
          <cell r="D25">
            <v>57558</v>
          </cell>
          <cell r="E25">
            <v>60524</v>
          </cell>
          <cell r="F25">
            <v>79127</v>
          </cell>
          <cell r="G25">
            <v>87039.700000000012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</row>
        <row r="26">
          <cell r="A26">
            <v>411.2</v>
          </cell>
          <cell r="B26" t="str">
            <v>EMULSION ASFALTICA DE ROTURA LENTA CRL-1</v>
          </cell>
          <cell r="C26" t="str">
            <v>LT</v>
          </cell>
          <cell r="F26">
            <v>0</v>
          </cell>
          <cell r="G26">
            <v>0</v>
          </cell>
          <cell r="J26">
            <v>420</v>
          </cell>
        </row>
        <row r="27">
          <cell r="A27">
            <v>413.1</v>
          </cell>
          <cell r="B27" t="str">
            <v>EXCAVACION PARA REPARACION PAV. EXISTEN.</v>
          </cell>
          <cell r="C27" t="str">
            <v>M3</v>
          </cell>
          <cell r="D27">
            <v>19965</v>
          </cell>
          <cell r="E27">
            <v>20613</v>
          </cell>
          <cell r="F27">
            <v>20078.3</v>
          </cell>
          <cell r="G27">
            <v>22086.13</v>
          </cell>
          <cell r="H27">
            <v>20657</v>
          </cell>
          <cell r="I27">
            <v>16873</v>
          </cell>
          <cell r="J27">
            <v>19954</v>
          </cell>
          <cell r="K27">
            <v>19906</v>
          </cell>
          <cell r="L27">
            <v>24985</v>
          </cell>
        </row>
        <row r="28">
          <cell r="A28">
            <v>420</v>
          </cell>
          <cell r="B28" t="str">
            <v>IMPRIMACION (EMULSION)</v>
          </cell>
          <cell r="C28" t="str">
            <v>M2</v>
          </cell>
          <cell r="D28">
            <v>646</v>
          </cell>
          <cell r="E28">
            <v>1222</v>
          </cell>
          <cell r="F28">
            <v>887.7</v>
          </cell>
          <cell r="G28">
            <v>976.47000000000014</v>
          </cell>
          <cell r="H28">
            <v>580</v>
          </cell>
          <cell r="I28">
            <v>473</v>
          </cell>
          <cell r="J28">
            <v>560</v>
          </cell>
          <cell r="K28">
            <v>477</v>
          </cell>
          <cell r="L28">
            <v>852</v>
          </cell>
        </row>
        <row r="29">
          <cell r="A29">
            <v>421</v>
          </cell>
          <cell r="B29" t="str">
            <v>RIEGO DE LIGA</v>
          </cell>
          <cell r="C29" t="str">
            <v>M2</v>
          </cell>
          <cell r="D29">
            <v>332</v>
          </cell>
          <cell r="E29">
            <v>426</v>
          </cell>
          <cell r="F29">
            <v>314.60000000000002</v>
          </cell>
          <cell r="G29">
            <v>346.06000000000006</v>
          </cell>
          <cell r="H29">
            <v>377</v>
          </cell>
          <cell r="I29">
            <v>475</v>
          </cell>
          <cell r="J29">
            <v>381</v>
          </cell>
          <cell r="K29">
            <v>242</v>
          </cell>
          <cell r="L29">
            <v>875</v>
          </cell>
          <cell r="M29">
            <v>570</v>
          </cell>
        </row>
        <row r="30">
          <cell r="A30">
            <v>421.1</v>
          </cell>
          <cell r="B30" t="str">
            <v>RIEGO DE LIGA (CEMENTO ASFALTICO)</v>
          </cell>
          <cell r="C30" t="str">
            <v>M2</v>
          </cell>
          <cell r="D30">
            <v>332</v>
          </cell>
          <cell r="E30">
            <v>426</v>
          </cell>
          <cell r="F30">
            <v>314.60000000000002</v>
          </cell>
          <cell r="G30">
            <v>346.06000000000006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</row>
        <row r="31">
          <cell r="A31">
            <v>421.2</v>
          </cell>
          <cell r="B31" t="str">
            <v>RIEGO DE LIGA (EMULSION)</v>
          </cell>
          <cell r="C31" t="str">
            <v>M2</v>
          </cell>
          <cell r="D31">
            <v>430</v>
          </cell>
          <cell r="E31">
            <v>758</v>
          </cell>
          <cell r="F31">
            <v>565.4</v>
          </cell>
          <cell r="G31">
            <v>621.94000000000005</v>
          </cell>
          <cell r="H31">
            <v>397</v>
          </cell>
          <cell r="I31">
            <v>341</v>
          </cell>
          <cell r="J31">
            <v>400</v>
          </cell>
          <cell r="K31">
            <v>346</v>
          </cell>
        </row>
        <row r="32">
          <cell r="A32">
            <v>430</v>
          </cell>
          <cell r="B32" t="str">
            <v>TRATAMIENTO SUPERFICIAL SIMPLE</v>
          </cell>
          <cell r="C32" t="str">
            <v>M2</v>
          </cell>
          <cell r="D32">
            <v>2947</v>
          </cell>
          <cell r="E32">
            <v>3903</v>
          </cell>
          <cell r="F32">
            <v>3339.6</v>
          </cell>
          <cell r="G32">
            <v>3673.5600000000004</v>
          </cell>
          <cell r="H32">
            <v>2661</v>
          </cell>
          <cell r="I32">
            <v>2467</v>
          </cell>
          <cell r="J32">
            <v>2626</v>
          </cell>
          <cell r="K32">
            <v>2262</v>
          </cell>
        </row>
        <row r="33">
          <cell r="A33">
            <v>431</v>
          </cell>
          <cell r="B33" t="str">
            <v>TRATAMIENTO SUPERFICIAL DOBLE</v>
          </cell>
          <cell r="C33" t="str">
            <v>M2</v>
          </cell>
          <cell r="D33">
            <v>4729</v>
          </cell>
          <cell r="E33">
            <v>6887</v>
          </cell>
          <cell r="F33">
            <v>5562.7</v>
          </cell>
          <cell r="G33">
            <v>6118.97</v>
          </cell>
          <cell r="H33">
            <v>4141</v>
          </cell>
          <cell r="I33">
            <v>3778</v>
          </cell>
          <cell r="J33">
            <v>4047</v>
          </cell>
          <cell r="K33">
            <v>3345</v>
          </cell>
        </row>
        <row r="34">
          <cell r="A34">
            <v>432</v>
          </cell>
          <cell r="B34" t="str">
            <v>SELLO ARENA - EMULSION</v>
          </cell>
          <cell r="C34" t="str">
            <v>M2</v>
          </cell>
          <cell r="D34">
            <v>1834</v>
          </cell>
          <cell r="E34">
            <v>2133</v>
          </cell>
          <cell r="F34">
            <v>1920.6</v>
          </cell>
          <cell r="G34">
            <v>2112.66</v>
          </cell>
          <cell r="H34">
            <v>1507</v>
          </cell>
          <cell r="I34">
            <v>1360</v>
          </cell>
          <cell r="J34">
            <v>1620</v>
          </cell>
          <cell r="K34">
            <v>1364</v>
          </cell>
        </row>
        <row r="35">
          <cell r="A35">
            <v>432.1</v>
          </cell>
          <cell r="B35" t="str">
            <v>SELLO EMULSION CRML, rompimiento lento</v>
          </cell>
          <cell r="C35" t="str">
            <v>M2</v>
          </cell>
          <cell r="D35">
            <v>1834</v>
          </cell>
          <cell r="E35">
            <v>2133</v>
          </cell>
          <cell r="F35">
            <v>1920.6</v>
          </cell>
          <cell r="G35">
            <v>2112.66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6972.9</v>
          </cell>
          <cell r="G36">
            <v>7670.1900000000005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202221.8</v>
          </cell>
          <cell r="G37">
            <v>222443.98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202221.8</v>
          </cell>
          <cell r="G38">
            <v>222443.98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202221.8</v>
          </cell>
          <cell r="G39">
            <v>222443.98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206720.8</v>
          </cell>
          <cell r="G40">
            <v>227392.88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211516.79999999999</v>
          </cell>
          <cell r="G41">
            <v>232668.48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211516.79999999999</v>
          </cell>
          <cell r="G42">
            <v>232668.48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211516.79999999999</v>
          </cell>
          <cell r="G43">
            <v>232668.48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211516.79999999999</v>
          </cell>
          <cell r="G44">
            <v>232668.48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217730.7</v>
          </cell>
          <cell r="G45">
            <v>239503.77000000002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217730.7</v>
          </cell>
          <cell r="G46">
            <v>239503.77000000002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211516.79999999999</v>
          </cell>
          <cell r="G47">
            <v>232668.48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211516.79999999999</v>
          </cell>
          <cell r="G48">
            <v>232668.48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211516.79999999999</v>
          </cell>
          <cell r="G49">
            <v>232668.48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211516.79999999999</v>
          </cell>
          <cell r="G50">
            <v>232668.48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211516.79999999999</v>
          </cell>
          <cell r="G51">
            <v>232668.48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211516.79999999999</v>
          </cell>
          <cell r="G52">
            <v>232668.48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211516.79999999999</v>
          </cell>
          <cell r="G53">
            <v>232668.48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211516.79999999999</v>
          </cell>
          <cell r="G54">
            <v>232668.48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211516.79999999999</v>
          </cell>
          <cell r="G55">
            <v>232668.48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450.23</v>
          </cell>
          <cell r="B56" t="str">
            <v>MEZCLA DENSA EN CALIENTE MDC-1</v>
          </cell>
          <cell r="C56" t="str">
            <v>M3</v>
          </cell>
          <cell r="D56">
            <v>192930</v>
          </cell>
          <cell r="E56">
            <v>200444</v>
          </cell>
          <cell r="F56">
            <v>211516.79999999999</v>
          </cell>
          <cell r="G56">
            <v>232668.48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  <cell r="L56">
            <v>296364</v>
          </cell>
        </row>
        <row r="57">
          <cell r="A57">
            <v>450.24</v>
          </cell>
          <cell r="B57" t="str">
            <v>MEZCLA DENSA EN CALIENTE MDC-2</v>
          </cell>
          <cell r="C57" t="str">
            <v>M3</v>
          </cell>
          <cell r="D57">
            <v>192930</v>
          </cell>
          <cell r="E57">
            <v>200444</v>
          </cell>
          <cell r="F57">
            <v>211516.79999999999</v>
          </cell>
          <cell r="G57">
            <v>232668.48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  <cell r="L57">
            <v>299613</v>
          </cell>
        </row>
        <row r="58">
          <cell r="A58">
            <v>450.26</v>
          </cell>
          <cell r="B58" t="str">
            <v>MEZCLA DENSA EN CALIENTE MDC-2 PARA BACHEO</v>
          </cell>
          <cell r="C58" t="str">
            <v>M3</v>
          </cell>
          <cell r="D58">
            <v>192930</v>
          </cell>
          <cell r="E58">
            <v>200444</v>
          </cell>
          <cell r="F58">
            <v>211516.79999999999</v>
          </cell>
          <cell r="G58">
            <v>232668.48</v>
          </cell>
          <cell r="H58">
            <v>207696</v>
          </cell>
          <cell r="I58">
            <v>242679</v>
          </cell>
          <cell r="J58">
            <v>231746</v>
          </cell>
          <cell r="K58">
            <v>145860</v>
          </cell>
        </row>
        <row r="59">
          <cell r="A59">
            <v>450.27</v>
          </cell>
          <cell r="B59" t="str">
            <v>MEZCLA DENSA EN CALIENTE MDC-1</v>
          </cell>
          <cell r="C59" t="str">
            <v>M3</v>
          </cell>
          <cell r="D59">
            <v>192930</v>
          </cell>
          <cell r="E59">
            <v>200444</v>
          </cell>
          <cell r="F59">
            <v>211516.79999999999</v>
          </cell>
          <cell r="G59">
            <v>232668.48</v>
          </cell>
          <cell r="H59">
            <v>207696</v>
          </cell>
          <cell r="I59">
            <v>242679</v>
          </cell>
          <cell r="J59">
            <v>231746</v>
          </cell>
          <cell r="K59">
            <v>145860</v>
          </cell>
        </row>
        <row r="60">
          <cell r="A60">
            <v>450.28</v>
          </cell>
          <cell r="B60" t="str">
            <v>MEZCLA DENSA EN CALIENTE MDC-3</v>
          </cell>
          <cell r="L60">
            <v>299900</v>
          </cell>
        </row>
        <row r="61">
          <cell r="A61">
            <v>460</v>
          </cell>
          <cell r="B61" t="str">
            <v>FRESADO DE PAVIMENTO ASFALTICO (H= 0.20)</v>
          </cell>
          <cell r="C61" t="str">
            <v>M2</v>
          </cell>
          <cell r="D61">
            <v>6760</v>
          </cell>
          <cell r="E61">
            <v>8250</v>
          </cell>
          <cell r="F61">
            <v>9000.2000000000007</v>
          </cell>
          <cell r="G61">
            <v>9900.2200000000012</v>
          </cell>
          <cell r="H61">
            <v>8139</v>
          </cell>
          <cell r="I61">
            <v>7774</v>
          </cell>
          <cell r="J61">
            <v>8152</v>
          </cell>
          <cell r="K61">
            <v>7892</v>
          </cell>
          <cell r="M61">
            <v>2950</v>
          </cell>
        </row>
        <row r="62">
          <cell r="A62">
            <v>460.1</v>
          </cell>
          <cell r="B62" t="str">
            <v>FRESADO DE PAVIMENTO ASFALTICO (H= 0.20)</v>
          </cell>
          <cell r="C62" t="str">
            <v>M3</v>
          </cell>
          <cell r="D62">
            <v>33800</v>
          </cell>
          <cell r="E62">
            <v>41250</v>
          </cell>
          <cell r="F62">
            <v>45001</v>
          </cell>
          <cell r="G62">
            <v>49501.100000000006</v>
          </cell>
          <cell r="H62">
            <v>40695</v>
          </cell>
          <cell r="I62">
            <v>38870</v>
          </cell>
          <cell r="J62">
            <v>40760</v>
          </cell>
          <cell r="K62">
            <v>39460</v>
          </cell>
          <cell r="L62">
            <v>42413</v>
          </cell>
        </row>
        <row r="63">
          <cell r="A63">
            <v>460.3</v>
          </cell>
          <cell r="B63" t="str">
            <v>FRESADO DE PAVIMENTO ASFALTICO, M3 CON TRANS</v>
          </cell>
          <cell r="C63" t="str">
            <v>M3</v>
          </cell>
          <cell r="D63">
            <v>6760</v>
          </cell>
          <cell r="E63">
            <v>8250</v>
          </cell>
          <cell r="F63">
            <v>9000.2000000000007</v>
          </cell>
          <cell r="G63">
            <v>9900.2200000000012</v>
          </cell>
          <cell r="H63">
            <v>8139</v>
          </cell>
          <cell r="I63">
            <v>7774</v>
          </cell>
          <cell r="J63">
            <v>8152</v>
          </cell>
          <cell r="K63">
            <v>7892</v>
          </cell>
          <cell r="L63">
            <v>0</v>
          </cell>
        </row>
        <row r="64">
          <cell r="A64">
            <v>460.2</v>
          </cell>
          <cell r="B64" t="str">
            <v>FRESADO DE PAVIMENTO ASFALTICO, M3 SIN TRANS</v>
          </cell>
          <cell r="C64" t="str">
            <v>M3</v>
          </cell>
          <cell r="D64">
            <v>6760</v>
          </cell>
          <cell r="E64">
            <v>8250</v>
          </cell>
          <cell r="F64">
            <v>9000.2000000000007</v>
          </cell>
          <cell r="G64">
            <v>9900.2200000000012</v>
          </cell>
          <cell r="H64">
            <v>8139</v>
          </cell>
          <cell r="I64">
            <v>7774</v>
          </cell>
          <cell r="J64">
            <v>8152</v>
          </cell>
          <cell r="K64">
            <v>7892</v>
          </cell>
        </row>
        <row r="65">
          <cell r="A65">
            <v>461.1</v>
          </cell>
          <cell r="B65" t="str">
            <v>PAVIMENTO ASFALTICO RECICLADO EN FRIO</v>
          </cell>
          <cell r="C65" t="str">
            <v>M3</v>
          </cell>
          <cell r="D65">
            <v>41246</v>
          </cell>
          <cell r="E65">
            <v>42740</v>
          </cell>
          <cell r="F65">
            <v>43111.199999999997</v>
          </cell>
          <cell r="G65">
            <v>47422.32</v>
          </cell>
          <cell r="H65">
            <v>38775</v>
          </cell>
          <cell r="I65">
            <v>40002</v>
          </cell>
          <cell r="J65">
            <v>42089</v>
          </cell>
          <cell r="K65">
            <v>37835</v>
          </cell>
        </row>
        <row r="66">
          <cell r="A66">
            <v>461.2</v>
          </cell>
          <cell r="B66" t="str">
            <v>PAVIMENTO ASFALTICO RECICLADO EN FRIO</v>
          </cell>
          <cell r="C66" t="str">
            <v>M3</v>
          </cell>
          <cell r="D66">
            <v>41246</v>
          </cell>
          <cell r="E66">
            <v>42740</v>
          </cell>
          <cell r="F66">
            <v>43111.199999999997</v>
          </cell>
          <cell r="G66">
            <v>47422.32</v>
          </cell>
          <cell r="H66">
            <v>38775</v>
          </cell>
          <cell r="I66">
            <v>40002</v>
          </cell>
          <cell r="J66">
            <v>42089</v>
          </cell>
          <cell r="K66">
            <v>37835</v>
          </cell>
        </row>
        <row r="67">
          <cell r="A67">
            <v>461.3</v>
          </cell>
          <cell r="B67" t="str">
            <v>PAVIMENTO ASFALTICO RECICLADO EN FRIO</v>
          </cell>
          <cell r="C67" t="str">
            <v>M3</v>
          </cell>
          <cell r="D67">
            <v>41246</v>
          </cell>
          <cell r="E67">
            <v>42740</v>
          </cell>
          <cell r="F67">
            <v>43111.199999999997</v>
          </cell>
          <cell r="G67">
            <v>47422.32</v>
          </cell>
          <cell r="H67">
            <v>38775</v>
          </cell>
          <cell r="I67">
            <v>40002</v>
          </cell>
          <cell r="J67">
            <v>42089</v>
          </cell>
          <cell r="K67">
            <v>37835</v>
          </cell>
        </row>
        <row r="68">
          <cell r="A68">
            <v>462.1</v>
          </cell>
          <cell r="B68" t="str">
            <v>PAVIM ASF RECICLADO EN CALIENT</v>
          </cell>
          <cell r="C68" t="str">
            <v>M3</v>
          </cell>
          <cell r="D68">
            <v>51974</v>
          </cell>
          <cell r="E68">
            <v>54317</v>
          </cell>
          <cell r="F68">
            <v>57229.7</v>
          </cell>
          <cell r="G68">
            <v>62952.67</v>
          </cell>
          <cell r="H68">
            <v>54688</v>
          </cell>
          <cell r="I68">
            <v>59810</v>
          </cell>
          <cell r="J68">
            <v>59686</v>
          </cell>
          <cell r="K68">
            <v>44898</v>
          </cell>
        </row>
        <row r="69">
          <cell r="A69">
            <v>462.2</v>
          </cell>
          <cell r="B69" t="str">
            <v>PAVIM ASF RECICLADO EN CALIENT</v>
          </cell>
          <cell r="C69" t="str">
            <v>M3</v>
          </cell>
          <cell r="D69">
            <v>51974</v>
          </cell>
          <cell r="E69">
            <v>54317</v>
          </cell>
          <cell r="F69">
            <v>57229.7</v>
          </cell>
          <cell r="G69">
            <v>62952.67</v>
          </cell>
          <cell r="H69">
            <v>54688</v>
          </cell>
          <cell r="I69">
            <v>59810</v>
          </cell>
          <cell r="J69">
            <v>59686</v>
          </cell>
          <cell r="K69">
            <v>44898</v>
          </cell>
        </row>
        <row r="70">
          <cell r="A70">
            <v>462.3</v>
          </cell>
          <cell r="B70" t="str">
            <v>PAVIM ASF RECICLADO EN CALIENT</v>
          </cell>
          <cell r="C70" t="str">
            <v>M3</v>
          </cell>
          <cell r="D70">
            <v>51974</v>
          </cell>
          <cell r="E70">
            <v>54317</v>
          </cell>
          <cell r="F70">
            <v>57229.7</v>
          </cell>
          <cell r="G70">
            <v>62952.67</v>
          </cell>
          <cell r="H70">
            <v>54688</v>
          </cell>
          <cell r="I70">
            <v>59810</v>
          </cell>
          <cell r="J70">
            <v>59686</v>
          </cell>
          <cell r="K70">
            <v>44898</v>
          </cell>
        </row>
        <row r="71">
          <cell r="A71">
            <v>462.4</v>
          </cell>
          <cell r="B71" t="str">
            <v>PAVIM ASFALT RECICL. EN CALIENTE/BACHEO</v>
          </cell>
          <cell r="C71" t="str">
            <v>M3</v>
          </cell>
          <cell r="D71">
            <v>59712</v>
          </cell>
          <cell r="E71">
            <v>63531</v>
          </cell>
          <cell r="F71">
            <v>67435.5</v>
          </cell>
          <cell r="G71">
            <v>74179.05</v>
          </cell>
          <cell r="H71">
            <v>64121</v>
          </cell>
          <cell r="I71">
            <v>67941</v>
          </cell>
          <cell r="J71">
            <v>69250</v>
          </cell>
          <cell r="K71">
            <v>53307</v>
          </cell>
        </row>
        <row r="72">
          <cell r="A72">
            <v>600.20000000000005</v>
          </cell>
          <cell r="B72" t="str">
            <v>EXCAVACION VARIAS EN ROCA EN SECO</v>
          </cell>
          <cell r="C72" t="str">
            <v>M3</v>
          </cell>
          <cell r="D72">
            <v>26299</v>
          </cell>
          <cell r="E72">
            <v>24249</v>
          </cell>
          <cell r="F72">
            <v>24152.7</v>
          </cell>
          <cell r="G72">
            <v>26567.97</v>
          </cell>
          <cell r="H72">
            <v>26614</v>
          </cell>
          <cell r="I72">
            <v>23163</v>
          </cell>
          <cell r="J72">
            <v>27920</v>
          </cell>
          <cell r="K72">
            <v>23839</v>
          </cell>
        </row>
        <row r="73">
          <cell r="A73">
            <v>600.29999999999995</v>
          </cell>
          <cell r="B73" t="str">
            <v>EXCAVACION VARIAS EN ROCA BAJO AGUA</v>
          </cell>
          <cell r="C73" t="str">
            <v>M3</v>
          </cell>
          <cell r="D73">
            <v>32559</v>
          </cell>
          <cell r="E73">
            <v>31815</v>
          </cell>
          <cell r="F73">
            <v>32217.9</v>
          </cell>
          <cell r="G73">
            <v>35439.69</v>
          </cell>
          <cell r="H73">
            <v>34535</v>
          </cell>
          <cell r="I73">
            <v>27959</v>
          </cell>
          <cell r="J73">
            <v>34077</v>
          </cell>
          <cell r="K73">
            <v>32598</v>
          </cell>
        </row>
        <row r="74">
          <cell r="A74">
            <v>600.6</v>
          </cell>
          <cell r="B74" t="str">
            <v>EXCAVACION VARIAS SIN CLASIFICAR</v>
          </cell>
          <cell r="C74" t="str">
            <v>M3</v>
          </cell>
          <cell r="D74">
            <v>24079</v>
          </cell>
          <cell r="E74">
            <v>32998</v>
          </cell>
          <cell r="F74">
            <v>29815.5</v>
          </cell>
          <cell r="G74">
            <v>32797.050000000003</v>
          </cell>
          <cell r="H74">
            <v>25041</v>
          </cell>
          <cell r="I74">
            <v>21146</v>
          </cell>
          <cell r="J74">
            <v>24588</v>
          </cell>
          <cell r="K74">
            <v>22877</v>
          </cell>
        </row>
        <row r="75">
          <cell r="A75">
            <v>600.70000000000005</v>
          </cell>
          <cell r="B75" t="str">
            <v>EXCAVACION VARIAS MATERIAL COMUN EN SECO</v>
          </cell>
          <cell r="C75" t="str">
            <v>M3</v>
          </cell>
          <cell r="D75">
            <v>20506</v>
          </cell>
          <cell r="E75">
            <v>27959</v>
          </cell>
          <cell r="F75">
            <v>25264.799999999999</v>
          </cell>
          <cell r="G75">
            <v>27791.280000000002</v>
          </cell>
          <cell r="H75">
            <v>21311</v>
          </cell>
          <cell r="I75">
            <v>17988</v>
          </cell>
          <cell r="J75">
            <v>20890</v>
          </cell>
          <cell r="K75">
            <v>19430</v>
          </cell>
        </row>
        <row r="76">
          <cell r="A76">
            <v>600.79999999999995</v>
          </cell>
          <cell r="B76" t="str">
            <v>EXCAVACION VARIAS MAT. COMUN BAJO AGUA</v>
          </cell>
          <cell r="C76" t="str">
            <v>M3</v>
          </cell>
          <cell r="D76">
            <v>26161</v>
          </cell>
          <cell r="E76">
            <v>35331</v>
          </cell>
          <cell r="F76">
            <v>33086.9</v>
          </cell>
          <cell r="G76">
            <v>36395.590000000004</v>
          </cell>
          <cell r="H76">
            <v>27617</v>
          </cell>
          <cell r="I76">
            <v>24050</v>
          </cell>
          <cell r="J76">
            <v>26875</v>
          </cell>
          <cell r="K76">
            <v>23622</v>
          </cell>
        </row>
        <row r="77">
          <cell r="A77">
            <v>600.9</v>
          </cell>
          <cell r="B77" t="str">
            <v>EXCAVACIONES VARIAS EN ROCA BAJO AGUA</v>
          </cell>
          <cell r="C77" t="str">
            <v>M3</v>
          </cell>
          <cell r="D77">
            <v>32559</v>
          </cell>
          <cell r="E77">
            <v>31815</v>
          </cell>
          <cell r="F77">
            <v>32217.9</v>
          </cell>
          <cell r="G77">
            <v>35439.69</v>
          </cell>
          <cell r="H77">
            <v>34535</v>
          </cell>
          <cell r="I77">
            <v>27959</v>
          </cell>
          <cell r="J77">
            <v>34077</v>
          </cell>
          <cell r="K77">
            <v>32598</v>
          </cell>
        </row>
        <row r="78">
          <cell r="A78">
            <v>610.1</v>
          </cell>
          <cell r="B78" t="str">
            <v>RELLENO PARA ESTRUCTURAS</v>
          </cell>
          <cell r="C78" t="str">
            <v>M3</v>
          </cell>
          <cell r="D78">
            <v>19312</v>
          </cell>
          <cell r="E78">
            <v>17272</v>
          </cell>
          <cell r="F78">
            <v>21201.4</v>
          </cell>
          <cell r="G78">
            <v>23321.540000000005</v>
          </cell>
          <cell r="H78">
            <v>24786</v>
          </cell>
          <cell r="I78">
            <v>31143</v>
          </cell>
          <cell r="J78">
            <v>17365</v>
          </cell>
          <cell r="K78">
            <v>19312</v>
          </cell>
          <cell r="L78">
            <v>27378</v>
          </cell>
        </row>
        <row r="79">
          <cell r="A79">
            <v>623.1</v>
          </cell>
          <cell r="B79" t="str">
            <v>SUMINISTRO E HINCAMIENTO DE RIELES</v>
          </cell>
          <cell r="C79" t="str">
            <v>M3</v>
          </cell>
          <cell r="D79">
            <v>59266</v>
          </cell>
          <cell r="E79">
            <v>59266</v>
          </cell>
          <cell r="F79">
            <v>65192.6</v>
          </cell>
          <cell r="G79">
            <v>71711.86</v>
          </cell>
          <cell r="H79">
            <v>59266</v>
          </cell>
          <cell r="I79">
            <v>59266</v>
          </cell>
          <cell r="J79">
            <v>59266</v>
          </cell>
          <cell r="K79">
            <v>59266</v>
          </cell>
        </row>
        <row r="80">
          <cell r="A80">
            <v>623.20000000000005</v>
          </cell>
          <cell r="B80" t="str">
            <v>SUMINISTRO E INSTALACION DE RIELES</v>
          </cell>
          <cell r="C80" t="str">
            <v>M3</v>
          </cell>
          <cell r="D80">
            <v>49871</v>
          </cell>
          <cell r="E80">
            <v>49871</v>
          </cell>
          <cell r="F80">
            <v>54858.1</v>
          </cell>
          <cell r="G80">
            <v>60343.91</v>
          </cell>
          <cell r="H80">
            <v>49871</v>
          </cell>
          <cell r="I80">
            <v>49871</v>
          </cell>
          <cell r="J80">
            <v>49871</v>
          </cell>
          <cell r="K80">
            <v>49871</v>
          </cell>
        </row>
        <row r="81">
          <cell r="A81">
            <v>630.29999999999995</v>
          </cell>
          <cell r="B81" t="str">
            <v>CONCRETO CLASE C</v>
          </cell>
          <cell r="C81" t="str">
            <v>M3</v>
          </cell>
          <cell r="D81">
            <v>279236</v>
          </cell>
          <cell r="E81">
            <v>294531</v>
          </cell>
          <cell r="F81">
            <v>289946.8</v>
          </cell>
          <cell r="G81">
            <v>318941.48000000004</v>
          </cell>
          <cell r="H81">
            <v>285754</v>
          </cell>
          <cell r="I81">
            <v>267211</v>
          </cell>
          <cell r="J81">
            <v>270488</v>
          </cell>
          <cell r="K81">
            <v>213438</v>
          </cell>
        </row>
        <row r="82">
          <cell r="A82">
            <v>630.4</v>
          </cell>
          <cell r="B82" t="str">
            <v>CONCRETO CLASE D</v>
          </cell>
          <cell r="C82" t="str">
            <v>M3</v>
          </cell>
          <cell r="D82">
            <v>261647</v>
          </cell>
          <cell r="E82">
            <v>281102</v>
          </cell>
          <cell r="F82">
            <v>268925.8</v>
          </cell>
          <cell r="G82">
            <v>295818.38</v>
          </cell>
          <cell r="H82">
            <v>265299</v>
          </cell>
          <cell r="I82">
            <v>250493</v>
          </cell>
          <cell r="J82">
            <v>252334</v>
          </cell>
          <cell r="K82">
            <v>197162</v>
          </cell>
          <cell r="L82">
            <v>341675</v>
          </cell>
        </row>
        <row r="83">
          <cell r="A83">
            <v>630.5</v>
          </cell>
          <cell r="B83" t="str">
            <v>CONCRETO CLASE E</v>
          </cell>
          <cell r="C83" t="str">
            <v>M3</v>
          </cell>
          <cell r="D83">
            <v>239651</v>
          </cell>
          <cell r="E83">
            <v>260692</v>
          </cell>
          <cell r="F83">
            <v>242756.8</v>
          </cell>
          <cell r="G83">
            <v>267032.48</v>
          </cell>
          <cell r="H83">
            <v>237037</v>
          </cell>
          <cell r="I83">
            <v>229927</v>
          </cell>
          <cell r="J83">
            <v>227491</v>
          </cell>
          <cell r="K83">
            <v>175738</v>
          </cell>
        </row>
        <row r="84">
          <cell r="A84">
            <v>630.6</v>
          </cell>
          <cell r="B84" t="str">
            <v>CONCRETO CLASE F</v>
          </cell>
          <cell r="C84" t="str">
            <v>M3</v>
          </cell>
          <cell r="D84">
            <v>214526</v>
          </cell>
          <cell r="E84">
            <v>219476</v>
          </cell>
          <cell r="F84">
            <v>218079.4</v>
          </cell>
          <cell r="G84">
            <v>239887.34000000003</v>
          </cell>
          <cell r="H84">
            <v>213901</v>
          </cell>
          <cell r="I84">
            <v>200318</v>
          </cell>
          <cell r="J84">
            <v>202628</v>
          </cell>
          <cell r="K84">
            <v>155789</v>
          </cell>
        </row>
        <row r="85">
          <cell r="A85">
            <v>630.70000000000005</v>
          </cell>
          <cell r="B85" t="str">
            <v xml:space="preserve">CONCRETO CLASE G </v>
          </cell>
          <cell r="C85" t="str">
            <v>M3</v>
          </cell>
          <cell r="D85">
            <v>203415</v>
          </cell>
          <cell r="E85">
            <v>232154</v>
          </cell>
          <cell r="F85">
            <v>207572.2</v>
          </cell>
          <cell r="G85">
            <v>228329.42000000004</v>
          </cell>
          <cell r="H85">
            <v>191391</v>
          </cell>
          <cell r="I85">
            <v>202790</v>
          </cell>
          <cell r="J85">
            <v>186902</v>
          </cell>
          <cell r="K85">
            <v>137452</v>
          </cell>
        </row>
        <row r="86">
          <cell r="A86">
            <v>630.12</v>
          </cell>
          <cell r="B86" t="str">
            <v>CONCRETO CLASE G (BASES)</v>
          </cell>
          <cell r="C86" t="str">
            <v>M3</v>
          </cell>
          <cell r="D86">
            <v>190278</v>
          </cell>
          <cell r="E86">
            <v>213015</v>
          </cell>
          <cell r="F86">
            <v>194562.5</v>
          </cell>
          <cell r="G86">
            <v>214018.75000000003</v>
          </cell>
          <cell r="H86">
            <v>180440</v>
          </cell>
          <cell r="I86">
            <v>188474</v>
          </cell>
          <cell r="J86">
            <v>175647</v>
          </cell>
          <cell r="K86">
            <v>130090</v>
          </cell>
        </row>
        <row r="87">
          <cell r="A87">
            <v>630.13</v>
          </cell>
          <cell r="B87" t="str">
            <v>CONCRETO CLASE G (ELEVACIONES)</v>
          </cell>
          <cell r="C87" t="str">
            <v>M3</v>
          </cell>
          <cell r="D87">
            <v>203415</v>
          </cell>
          <cell r="E87">
            <v>232154</v>
          </cell>
          <cell r="F87">
            <v>207572.2</v>
          </cell>
          <cell r="G87">
            <v>228329.42000000004</v>
          </cell>
          <cell r="H87">
            <v>191391</v>
          </cell>
          <cell r="I87">
            <v>202790</v>
          </cell>
          <cell r="J87">
            <v>186902</v>
          </cell>
          <cell r="K87">
            <v>137452</v>
          </cell>
        </row>
        <row r="88">
          <cell r="A88">
            <v>630.15</v>
          </cell>
          <cell r="B88" t="str">
            <v>Sum y coloc bolsacretos clase E y hierro 1/2</v>
          </cell>
          <cell r="C88" t="str">
            <v>M3</v>
          </cell>
          <cell r="D88">
            <v>203415</v>
          </cell>
          <cell r="E88">
            <v>232154</v>
          </cell>
          <cell r="F88">
            <v>207572.2</v>
          </cell>
          <cell r="G88">
            <v>228329.42000000004</v>
          </cell>
          <cell r="H88">
            <v>191391</v>
          </cell>
          <cell r="I88">
            <v>202790</v>
          </cell>
          <cell r="J88">
            <v>186902</v>
          </cell>
          <cell r="K88">
            <v>137452</v>
          </cell>
        </row>
        <row r="89">
          <cell r="A89">
            <v>630.16</v>
          </cell>
          <cell r="B89" t="str">
            <v>Sum y coloc pentápodos clase E</v>
          </cell>
          <cell r="C89" t="str">
            <v>M3</v>
          </cell>
          <cell r="D89">
            <v>203415</v>
          </cell>
          <cell r="E89">
            <v>232154</v>
          </cell>
          <cell r="F89">
            <v>207572.2</v>
          </cell>
          <cell r="G89">
            <v>228329.42000000004</v>
          </cell>
          <cell r="H89">
            <v>191391</v>
          </cell>
          <cell r="I89">
            <v>202790</v>
          </cell>
          <cell r="J89">
            <v>186902</v>
          </cell>
          <cell r="K89">
            <v>137452</v>
          </cell>
        </row>
        <row r="90">
          <cell r="A90">
            <v>632</v>
          </cell>
          <cell r="B90" t="str">
            <v>BARANDA EN CONCRETO</v>
          </cell>
          <cell r="C90" t="str">
            <v>ML</v>
          </cell>
          <cell r="D90">
            <v>149763</v>
          </cell>
          <cell r="F90">
            <v>0</v>
          </cell>
          <cell r="G90">
            <v>0</v>
          </cell>
        </row>
        <row r="91">
          <cell r="A91">
            <v>632.20000000000005</v>
          </cell>
          <cell r="B91" t="str">
            <v>Desisntalación BARANDA EN CONCRETO</v>
          </cell>
          <cell r="C91" t="str">
            <v>ML</v>
          </cell>
          <cell r="D91">
            <v>149763</v>
          </cell>
          <cell r="F91">
            <v>0</v>
          </cell>
          <cell r="G91">
            <v>0</v>
          </cell>
        </row>
        <row r="92">
          <cell r="A92">
            <v>640.1</v>
          </cell>
          <cell r="B92" t="str">
            <v>ACERO DE REFUERZO GRADO 37</v>
          </cell>
          <cell r="C92" t="str">
            <v>KG</v>
          </cell>
          <cell r="D92">
            <v>2449</v>
          </cell>
          <cell r="E92">
            <v>1517</v>
          </cell>
          <cell r="F92">
            <v>1977.8</v>
          </cell>
          <cell r="G92">
            <v>2175.58</v>
          </cell>
          <cell r="H92">
            <v>1717</v>
          </cell>
          <cell r="I92">
            <v>2006</v>
          </cell>
          <cell r="J92">
            <v>2261</v>
          </cell>
          <cell r="K92">
            <v>1461</v>
          </cell>
        </row>
        <row r="93">
          <cell r="A93">
            <v>640.29999999999995</v>
          </cell>
          <cell r="B93" t="str">
            <v>ACERO DE REFUERZO GRADO 60</v>
          </cell>
          <cell r="C93" t="str">
            <v>KG</v>
          </cell>
          <cell r="D93">
            <v>2586</v>
          </cell>
          <cell r="E93">
            <v>1517</v>
          </cell>
          <cell r="F93">
            <v>2427.6999999999998</v>
          </cell>
          <cell r="G93">
            <v>2670.47</v>
          </cell>
          <cell r="H93">
            <v>1957</v>
          </cell>
          <cell r="I93">
            <v>2142</v>
          </cell>
          <cell r="J93">
            <v>2534</v>
          </cell>
          <cell r="K93">
            <v>1461</v>
          </cell>
        </row>
        <row r="94">
          <cell r="A94">
            <v>646</v>
          </cell>
          <cell r="B94" t="str">
            <v>ANCLAJES O TIEBACKS</v>
          </cell>
          <cell r="C94" t="str">
            <v>ML</v>
          </cell>
          <cell r="D94">
            <v>170000</v>
          </cell>
          <cell r="E94">
            <v>170000</v>
          </cell>
          <cell r="F94">
            <v>187000</v>
          </cell>
          <cell r="G94">
            <v>205700.00000000003</v>
          </cell>
          <cell r="H94">
            <v>170000</v>
          </cell>
          <cell r="I94">
            <v>170000</v>
          </cell>
          <cell r="J94">
            <v>170000</v>
          </cell>
          <cell r="K94">
            <v>170000</v>
          </cell>
        </row>
        <row r="95">
          <cell r="A95">
            <v>660.2</v>
          </cell>
          <cell r="B95" t="str">
            <v>TUBERIA DE CONCRETO SIMPLE DIAM = 600 mm</v>
          </cell>
          <cell r="C95" t="str">
            <v>M</v>
          </cell>
          <cell r="D95">
            <v>128505</v>
          </cell>
          <cell r="E95">
            <v>167497</v>
          </cell>
          <cell r="F95">
            <v>182777.1</v>
          </cell>
          <cell r="G95">
            <v>201054.81000000003</v>
          </cell>
          <cell r="H95">
            <v>176424</v>
          </cell>
          <cell r="I95">
            <v>171799</v>
          </cell>
          <cell r="J95">
            <v>153108</v>
          </cell>
          <cell r="K95">
            <v>112584</v>
          </cell>
        </row>
        <row r="96">
          <cell r="A96">
            <v>661</v>
          </cell>
          <cell r="B96" t="str">
            <v>TUBERIA CONCRETO REFORZADO DIAM = 900 mm</v>
          </cell>
          <cell r="C96" t="str">
            <v>M</v>
          </cell>
          <cell r="D96">
            <v>146874</v>
          </cell>
          <cell r="E96">
            <v>172251</v>
          </cell>
          <cell r="F96">
            <v>190800.5</v>
          </cell>
          <cell r="G96">
            <v>209880.55000000002</v>
          </cell>
          <cell r="H96">
            <v>190497</v>
          </cell>
          <cell r="I96">
            <v>219374</v>
          </cell>
          <cell r="J96">
            <v>233284</v>
          </cell>
          <cell r="K96">
            <v>150657</v>
          </cell>
        </row>
        <row r="97">
          <cell r="A97">
            <v>670.2</v>
          </cell>
          <cell r="B97" t="str">
            <v>DISIPADORES DE ENERGIA EN CONCRETO CICLP</v>
          </cell>
          <cell r="C97" t="str">
            <v>M3</v>
          </cell>
          <cell r="D97">
            <v>214496</v>
          </cell>
          <cell r="E97">
            <v>245929</v>
          </cell>
          <cell r="F97">
            <v>223802.7</v>
          </cell>
          <cell r="G97">
            <v>246182.97000000003</v>
          </cell>
          <cell r="H97">
            <v>201408</v>
          </cell>
          <cell r="I97">
            <v>206788</v>
          </cell>
          <cell r="J97">
            <v>189996</v>
          </cell>
          <cell r="K97">
            <v>154080</v>
          </cell>
        </row>
        <row r="98">
          <cell r="A98">
            <v>671</v>
          </cell>
          <cell r="B98" t="str">
            <v>CUNETAS REVESTIDAS EN EN CONCRETO</v>
          </cell>
          <cell r="C98" t="str">
            <v>M3</v>
          </cell>
          <cell r="D98">
            <v>237792</v>
          </cell>
          <cell r="E98">
            <v>251430</v>
          </cell>
          <cell r="F98">
            <v>253119.9</v>
          </cell>
          <cell r="G98">
            <v>278431.89</v>
          </cell>
          <cell r="H98">
            <v>239418</v>
          </cell>
          <cell r="I98">
            <v>218622</v>
          </cell>
          <cell r="J98">
            <v>229263</v>
          </cell>
          <cell r="K98">
            <v>183771</v>
          </cell>
          <cell r="L98">
            <v>330528</v>
          </cell>
        </row>
        <row r="99">
          <cell r="A99">
            <v>672</v>
          </cell>
          <cell r="B99" t="str">
            <v>BORDILLOS (H=0.40 m)</v>
          </cell>
          <cell r="C99" t="str">
            <v>M</v>
          </cell>
          <cell r="D99">
            <v>19432</v>
          </cell>
          <cell r="E99">
            <v>20543</v>
          </cell>
          <cell r="F99">
            <v>19295.099999999999</v>
          </cell>
          <cell r="G99">
            <v>21224.61</v>
          </cell>
          <cell r="H99">
            <v>18902</v>
          </cell>
          <cell r="I99">
            <v>18426</v>
          </cell>
          <cell r="J99">
            <v>17502</v>
          </cell>
          <cell r="K99">
            <v>13841</v>
          </cell>
        </row>
        <row r="100">
          <cell r="A100">
            <v>673</v>
          </cell>
          <cell r="B100" t="str">
            <v>MATERIAL FILTRANTE</v>
          </cell>
          <cell r="C100" t="str">
            <v>M3</v>
          </cell>
          <cell r="D100">
            <v>53643</v>
          </cell>
          <cell r="E100">
            <v>28752</v>
          </cell>
          <cell r="F100">
            <v>45012</v>
          </cell>
          <cell r="G100">
            <v>49513.200000000004</v>
          </cell>
          <cell r="H100">
            <v>47076</v>
          </cell>
          <cell r="I100">
            <v>42042</v>
          </cell>
          <cell r="J100">
            <v>44295</v>
          </cell>
          <cell r="K100">
            <v>26138</v>
          </cell>
          <cell r="L100">
            <v>52932</v>
          </cell>
        </row>
        <row r="101">
          <cell r="A101">
            <v>673.1</v>
          </cell>
          <cell r="B101" t="str">
            <v>DREN HORIZONTAL DE 1 A 10 M</v>
          </cell>
          <cell r="C101" t="str">
            <v>ML</v>
          </cell>
          <cell r="D101">
            <v>10100</v>
          </cell>
          <cell r="E101">
            <v>10100</v>
          </cell>
          <cell r="F101">
            <v>11110</v>
          </cell>
          <cell r="G101">
            <v>12221.000000000002</v>
          </cell>
          <cell r="H101">
            <v>10100</v>
          </cell>
          <cell r="I101">
            <v>10100</v>
          </cell>
          <cell r="J101">
            <v>10100</v>
          </cell>
          <cell r="K101">
            <v>10100</v>
          </cell>
        </row>
        <row r="102">
          <cell r="A102">
            <v>674.1</v>
          </cell>
          <cell r="B102" t="str">
            <v>Nivelación y reconstrucción de pozos de inspección</v>
          </cell>
          <cell r="C102" t="str">
            <v>U</v>
          </cell>
          <cell r="G102">
            <v>0</v>
          </cell>
          <cell r="K102">
            <v>0</v>
          </cell>
        </row>
        <row r="103">
          <cell r="A103">
            <v>674.2</v>
          </cell>
          <cell r="B103" t="str">
            <v>Nivelación y reconstrucción de sumideros</v>
          </cell>
          <cell r="C103" t="str">
            <v>U</v>
          </cell>
          <cell r="G103">
            <v>0</v>
          </cell>
          <cell r="K103">
            <v>0</v>
          </cell>
        </row>
        <row r="104">
          <cell r="A104">
            <v>674.3</v>
          </cell>
          <cell r="B104" t="str">
            <v>Nivelación y reconstrucción de cajas de válvulas de la EAAB</v>
          </cell>
          <cell r="C104" t="str">
            <v>U</v>
          </cell>
          <cell r="G104">
            <v>0</v>
          </cell>
          <cell r="K104">
            <v>0</v>
          </cell>
        </row>
        <row r="105">
          <cell r="A105">
            <v>674.4</v>
          </cell>
          <cell r="B105" t="str">
            <v>Nivelación y reconstrucción de cajas de energía de CODENSA</v>
          </cell>
          <cell r="C105" t="str">
            <v>U</v>
          </cell>
          <cell r="G105">
            <v>0</v>
          </cell>
          <cell r="K105">
            <v>0</v>
          </cell>
        </row>
        <row r="106">
          <cell r="A106">
            <v>674.5</v>
          </cell>
          <cell r="B106" t="str">
            <v>Nivelación y reconstrucción de cajas de la ETB</v>
          </cell>
          <cell r="C106" t="str">
            <v>U</v>
          </cell>
          <cell r="G106">
            <v>0</v>
          </cell>
          <cell r="K106">
            <v>0</v>
          </cell>
        </row>
        <row r="107">
          <cell r="A107">
            <v>674.6</v>
          </cell>
          <cell r="B107" t="str">
            <v>Reubicación de postes de CODENSA</v>
          </cell>
          <cell r="C107" t="str">
            <v>U</v>
          </cell>
          <cell r="G107">
            <v>0</v>
          </cell>
        </row>
        <row r="108">
          <cell r="A108">
            <v>681.1</v>
          </cell>
          <cell r="B108" t="str">
            <v>GAVIONES</v>
          </cell>
          <cell r="C108" t="str">
            <v>M3</v>
          </cell>
          <cell r="D108">
            <v>64592</v>
          </cell>
          <cell r="E108">
            <v>62409</v>
          </cell>
          <cell r="F108">
            <v>64017.8</v>
          </cell>
          <cell r="G108">
            <v>70419.58</v>
          </cell>
          <cell r="H108">
            <v>59158</v>
          </cell>
          <cell r="I108">
            <v>59474</v>
          </cell>
          <cell r="J108">
            <v>61987</v>
          </cell>
          <cell r="K108">
            <v>56797</v>
          </cell>
          <cell r="L108">
            <v>69159</v>
          </cell>
        </row>
        <row r="109">
          <cell r="A109">
            <v>681.2</v>
          </cell>
          <cell r="B109" t="str">
            <v>GAVIONES malla calibre 12</v>
          </cell>
          <cell r="C109" t="str">
            <v>M3</v>
          </cell>
          <cell r="D109">
            <v>64592</v>
          </cell>
          <cell r="E109">
            <v>62409</v>
          </cell>
          <cell r="F109">
            <v>64017.8</v>
          </cell>
          <cell r="G109">
            <v>70419.58</v>
          </cell>
          <cell r="H109">
            <v>59158</v>
          </cell>
          <cell r="I109">
            <v>59474</v>
          </cell>
          <cell r="J109">
            <v>61987</v>
          </cell>
          <cell r="K109">
            <v>56797</v>
          </cell>
          <cell r="L109">
            <v>69159</v>
          </cell>
        </row>
        <row r="110">
          <cell r="A110">
            <v>683</v>
          </cell>
          <cell r="B110" t="str">
            <v>Bolsacretos</v>
          </cell>
          <cell r="C110" t="str">
            <v>M3</v>
          </cell>
          <cell r="D110">
            <v>64592</v>
          </cell>
          <cell r="E110">
            <v>62409</v>
          </cell>
          <cell r="F110">
            <v>64017.8</v>
          </cell>
          <cell r="G110">
            <v>70419.58</v>
          </cell>
          <cell r="H110">
            <v>59158</v>
          </cell>
          <cell r="I110">
            <v>59474</v>
          </cell>
          <cell r="J110">
            <v>61987</v>
          </cell>
          <cell r="K110">
            <v>56797</v>
          </cell>
        </row>
        <row r="111">
          <cell r="A111">
            <v>683.2</v>
          </cell>
          <cell r="B111" t="str">
            <v>Bolsacretos Clase E</v>
          </cell>
          <cell r="C111" t="str">
            <v>M3</v>
          </cell>
          <cell r="D111">
            <v>64592</v>
          </cell>
          <cell r="E111">
            <v>62409</v>
          </cell>
          <cell r="F111">
            <v>64017.8</v>
          </cell>
          <cell r="G111">
            <v>70419.58</v>
          </cell>
          <cell r="H111">
            <v>59158</v>
          </cell>
          <cell r="I111">
            <v>59474</v>
          </cell>
          <cell r="J111">
            <v>61987</v>
          </cell>
          <cell r="K111">
            <v>56797</v>
          </cell>
        </row>
        <row r="112">
          <cell r="A112">
            <v>700.1</v>
          </cell>
          <cell r="B112" t="str">
            <v>LINEA DE DEMARCACION</v>
          </cell>
          <cell r="C112" t="str">
            <v>M</v>
          </cell>
          <cell r="D112">
            <v>620</v>
          </cell>
          <cell r="E112">
            <v>758</v>
          </cell>
          <cell r="F112">
            <v>629.20000000000005</v>
          </cell>
          <cell r="G112">
            <v>692.12000000000012</v>
          </cell>
          <cell r="H112">
            <v>688</v>
          </cell>
          <cell r="I112">
            <v>650</v>
          </cell>
          <cell r="J112">
            <v>706</v>
          </cell>
          <cell r="K112">
            <v>797</v>
          </cell>
        </row>
        <row r="113">
          <cell r="A113">
            <v>700.2</v>
          </cell>
          <cell r="B113" t="str">
            <v>MARCA VIAL</v>
          </cell>
          <cell r="C113" t="str">
            <v>M2</v>
          </cell>
          <cell r="D113">
            <v>10602</v>
          </cell>
          <cell r="E113">
            <v>13055</v>
          </cell>
          <cell r="F113">
            <v>11539</v>
          </cell>
          <cell r="G113">
            <v>12692.900000000001</v>
          </cell>
          <cell r="H113">
            <v>10656</v>
          </cell>
          <cell r="I113">
            <v>9929</v>
          </cell>
          <cell r="J113">
            <v>11011</v>
          </cell>
          <cell r="K113">
            <v>11092</v>
          </cell>
        </row>
        <row r="114">
          <cell r="A114">
            <v>701</v>
          </cell>
          <cell r="B114" t="str">
            <v>TACHA REFLECTIVA</v>
          </cell>
          <cell r="C114" t="str">
            <v>U</v>
          </cell>
          <cell r="D114">
            <v>10871</v>
          </cell>
          <cell r="E114">
            <v>10214</v>
          </cell>
          <cell r="F114">
            <v>9696.5</v>
          </cell>
          <cell r="G114">
            <v>10666.150000000001</v>
          </cell>
          <cell r="H114">
            <v>8087</v>
          </cell>
          <cell r="I114">
            <v>8758</v>
          </cell>
          <cell r="J114">
            <v>9450</v>
          </cell>
          <cell r="K114">
            <v>10274</v>
          </cell>
        </row>
        <row r="115">
          <cell r="A115">
            <v>710.1</v>
          </cell>
          <cell r="B115" t="str">
            <v>SEÑAL DE TRANSITO</v>
          </cell>
          <cell r="C115" t="str">
            <v>U</v>
          </cell>
          <cell r="D115">
            <v>136206</v>
          </cell>
          <cell r="E115">
            <v>108973</v>
          </cell>
          <cell r="F115">
            <v>90410.1</v>
          </cell>
          <cell r="G115">
            <v>99451.110000000015</v>
          </cell>
          <cell r="H115">
            <v>115436</v>
          </cell>
          <cell r="I115">
            <v>135715</v>
          </cell>
          <cell r="J115">
            <v>116936</v>
          </cell>
          <cell r="K115">
            <v>121453</v>
          </cell>
        </row>
        <row r="116">
          <cell r="A116">
            <v>720</v>
          </cell>
          <cell r="B116" t="str">
            <v>POSTE DE KILOMETRAJE (MOJON)</v>
          </cell>
          <cell r="C116" t="str">
            <v>U</v>
          </cell>
          <cell r="D116">
            <v>67523</v>
          </cell>
          <cell r="E116">
            <v>71059</v>
          </cell>
          <cell r="F116">
            <v>58834.6</v>
          </cell>
          <cell r="G116">
            <v>64718.060000000005</v>
          </cell>
          <cell r="H116">
            <v>55920</v>
          </cell>
          <cell r="I116">
            <v>56476</v>
          </cell>
          <cell r="J116">
            <v>55156</v>
          </cell>
          <cell r="K116">
            <v>53075</v>
          </cell>
        </row>
        <row r="117">
          <cell r="A117">
            <v>730.1</v>
          </cell>
          <cell r="B117" t="str">
            <v>DEFENSA METALICA - CORREA SIMPLE</v>
          </cell>
          <cell r="C117" t="str">
            <v>M</v>
          </cell>
          <cell r="D117">
            <v>115865</v>
          </cell>
          <cell r="E117">
            <v>89369</v>
          </cell>
          <cell r="F117">
            <v>81757.5</v>
          </cell>
          <cell r="G117">
            <v>89933.25</v>
          </cell>
          <cell r="H117">
            <v>104683</v>
          </cell>
          <cell r="I117">
            <v>101349</v>
          </cell>
          <cell r="J117">
            <v>81770</v>
          </cell>
          <cell r="K117">
            <v>102996</v>
          </cell>
        </row>
        <row r="118">
          <cell r="A118">
            <v>730.2</v>
          </cell>
          <cell r="B118" t="str">
            <v>SECCION FINAL - DEFENSA METALICA</v>
          </cell>
          <cell r="C118" t="str">
            <v>U</v>
          </cell>
          <cell r="D118">
            <v>54925</v>
          </cell>
          <cell r="E118">
            <v>37375</v>
          </cell>
          <cell r="F118">
            <v>52731.8</v>
          </cell>
          <cell r="G118">
            <v>58004.98000000001</v>
          </cell>
          <cell r="H118">
            <v>36238</v>
          </cell>
          <cell r="I118">
            <v>37375</v>
          </cell>
          <cell r="J118">
            <v>36400</v>
          </cell>
          <cell r="K118">
            <v>30550</v>
          </cell>
        </row>
        <row r="119">
          <cell r="A119">
            <v>740</v>
          </cell>
          <cell r="B119" t="str">
            <v>CAPTAFAROS</v>
          </cell>
          <cell r="C119" t="str">
            <v>U</v>
          </cell>
          <cell r="D119">
            <v>9672</v>
          </cell>
          <cell r="E119">
            <v>9491</v>
          </cell>
          <cell r="F119">
            <v>7003.7</v>
          </cell>
          <cell r="G119">
            <v>7704.0700000000006</v>
          </cell>
          <cell r="H119">
            <v>6062</v>
          </cell>
          <cell r="I119">
            <v>7374</v>
          </cell>
          <cell r="J119">
            <v>8657</v>
          </cell>
          <cell r="K119">
            <v>7202</v>
          </cell>
        </row>
        <row r="120">
          <cell r="A120">
            <v>741</v>
          </cell>
          <cell r="B120" t="str">
            <v>PINTURA DE MUROS</v>
          </cell>
          <cell r="C120" t="str">
            <v>M2</v>
          </cell>
          <cell r="F120">
            <v>0</v>
          </cell>
          <cell r="G120">
            <v>0</v>
          </cell>
        </row>
        <row r="121">
          <cell r="A121">
            <v>810.3</v>
          </cell>
          <cell r="B121" t="str">
            <v>EMPRADIZACION CON BLOQUES DE CESPED</v>
          </cell>
          <cell r="C121" t="str">
            <v>M2</v>
          </cell>
          <cell r="D121">
            <v>4758</v>
          </cell>
          <cell r="E121">
            <v>6691</v>
          </cell>
          <cell r="F121">
            <v>6091.8</v>
          </cell>
          <cell r="G121">
            <v>6700.9800000000005</v>
          </cell>
          <cell r="H121">
            <v>6703</v>
          </cell>
          <cell r="I121">
            <v>7365</v>
          </cell>
          <cell r="J121">
            <v>6507</v>
          </cell>
          <cell r="K121">
            <v>5300</v>
          </cell>
        </row>
        <row r="122">
          <cell r="A122">
            <v>810.4</v>
          </cell>
          <cell r="B122" t="str">
            <v>EMPRADIZACION CON TIERRA ORG Y SEMILLAS</v>
          </cell>
          <cell r="C122" t="str">
            <v>M2</v>
          </cell>
          <cell r="D122">
            <v>6176</v>
          </cell>
          <cell r="E122">
            <v>6592</v>
          </cell>
          <cell r="F122">
            <v>6978.4</v>
          </cell>
          <cell r="G122">
            <v>7676.24</v>
          </cell>
          <cell r="H122">
            <v>6553</v>
          </cell>
          <cell r="I122">
            <v>4957</v>
          </cell>
          <cell r="J122">
            <v>7748</v>
          </cell>
          <cell r="K122">
            <v>11570</v>
          </cell>
        </row>
        <row r="123">
          <cell r="A123">
            <v>820.1</v>
          </cell>
          <cell r="B123" t="str">
            <v>GEOTEXTIL PARA FILTROS</v>
          </cell>
          <cell r="C123" t="str">
            <v>M2</v>
          </cell>
          <cell r="D123">
            <v>3799</v>
          </cell>
          <cell r="E123">
            <v>1863</v>
          </cell>
          <cell r="F123">
            <v>3935.8</v>
          </cell>
          <cell r="G123">
            <v>4329.38</v>
          </cell>
          <cell r="H123">
            <v>2656</v>
          </cell>
          <cell r="I123">
            <v>2596</v>
          </cell>
          <cell r="J123">
            <v>3578</v>
          </cell>
          <cell r="K123">
            <v>1963</v>
          </cell>
          <cell r="L123">
            <v>2890</v>
          </cell>
        </row>
        <row r="124">
          <cell r="A124">
            <v>900.1</v>
          </cell>
          <cell r="B124" t="str">
            <v>TRANS MAT - EXPLAN (100 - 1000M)</v>
          </cell>
          <cell r="C124" t="str">
            <v>M3xES</v>
          </cell>
          <cell r="D124">
            <v>650</v>
          </cell>
          <cell r="E124">
            <v>628</v>
          </cell>
          <cell r="F124">
            <v>572</v>
          </cell>
          <cell r="G124">
            <v>629.20000000000005</v>
          </cell>
          <cell r="H124">
            <v>650</v>
          </cell>
          <cell r="I124">
            <v>533</v>
          </cell>
          <cell r="J124">
            <v>572</v>
          </cell>
          <cell r="K124">
            <v>520</v>
          </cell>
        </row>
        <row r="125">
          <cell r="A125">
            <v>900.2</v>
          </cell>
          <cell r="B125" t="str">
            <v>TRANS MAT - EXPLAN (MAS DE - 1000M)</v>
          </cell>
          <cell r="C125" t="str">
            <v>M3xKM</v>
          </cell>
          <cell r="D125">
            <v>723</v>
          </cell>
          <cell r="E125">
            <v>698</v>
          </cell>
          <cell r="F125">
            <v>634.70000000000005</v>
          </cell>
          <cell r="G125">
            <v>698.17000000000007</v>
          </cell>
          <cell r="H125">
            <v>723</v>
          </cell>
          <cell r="I125">
            <v>593</v>
          </cell>
          <cell r="J125">
            <v>636</v>
          </cell>
          <cell r="K125">
            <v>577</v>
          </cell>
        </row>
        <row r="126">
          <cell r="A126">
            <v>900.3</v>
          </cell>
          <cell r="B126" t="str">
            <v>TRANS MATERIALES PROV. DE DERRUMBES</v>
          </cell>
          <cell r="C126" t="str">
            <v>M3xKM</v>
          </cell>
          <cell r="D126">
            <v>723</v>
          </cell>
          <cell r="E126">
            <v>698</v>
          </cell>
          <cell r="F126">
            <v>634.70000000000005</v>
          </cell>
          <cell r="G126">
            <v>698.17000000000007</v>
          </cell>
          <cell r="H126">
            <v>723</v>
          </cell>
          <cell r="I126">
            <v>593</v>
          </cell>
          <cell r="J126">
            <v>636</v>
          </cell>
          <cell r="K126">
            <v>577</v>
          </cell>
          <cell r="L126">
            <v>813</v>
          </cell>
        </row>
        <row r="127">
          <cell r="F127">
            <v>0</v>
          </cell>
          <cell r="G127">
            <v>0</v>
          </cell>
        </row>
        <row r="128">
          <cell r="A128">
            <v>2000</v>
          </cell>
          <cell r="B128" t="str">
            <v>LIMPIEZA CALZADA EXISTENTE</v>
          </cell>
          <cell r="C128" t="str">
            <v>HA</v>
          </cell>
          <cell r="D128">
            <v>32468</v>
          </cell>
          <cell r="E128">
            <v>37271</v>
          </cell>
          <cell r="F128">
            <v>38209.599999999999</v>
          </cell>
          <cell r="G128">
            <v>42030.560000000005</v>
          </cell>
          <cell r="H128">
            <v>35556</v>
          </cell>
          <cell r="I128">
            <v>28812</v>
          </cell>
          <cell r="J128">
            <v>31985</v>
          </cell>
          <cell r="K128">
            <v>35718</v>
          </cell>
        </row>
        <row r="129">
          <cell r="A129">
            <v>2021</v>
          </cell>
          <cell r="B129" t="str">
            <v>DEMOLICIONES CONCRETO CICLOPEO</v>
          </cell>
          <cell r="C129" t="str">
            <v>M3</v>
          </cell>
          <cell r="D129">
            <v>18834</v>
          </cell>
          <cell r="E129">
            <v>16485</v>
          </cell>
          <cell r="F129">
            <v>16424.099999999999</v>
          </cell>
          <cell r="G129">
            <v>18066.509999999998</v>
          </cell>
          <cell r="H129">
            <v>19404</v>
          </cell>
          <cell r="I129">
            <v>15544</v>
          </cell>
          <cell r="J129">
            <v>18268</v>
          </cell>
          <cell r="K129">
            <v>17859</v>
          </cell>
        </row>
        <row r="130">
          <cell r="A130">
            <v>2022</v>
          </cell>
          <cell r="B130" t="str">
            <v>DEMOLICIONES DE MAMPOSTERIA</v>
          </cell>
          <cell r="C130" t="str">
            <v>M3</v>
          </cell>
          <cell r="D130">
            <v>18287</v>
          </cell>
          <cell r="E130">
            <v>24322</v>
          </cell>
          <cell r="F130">
            <v>21754.7</v>
          </cell>
          <cell r="G130">
            <v>23930.170000000002</v>
          </cell>
          <cell r="H130">
            <v>17644</v>
          </cell>
          <cell r="I130">
            <v>15690</v>
          </cell>
          <cell r="J130">
            <v>15707</v>
          </cell>
          <cell r="K130">
            <v>17203</v>
          </cell>
        </row>
        <row r="131">
          <cell r="A131">
            <v>2490</v>
          </cell>
          <cell r="B131" t="str">
            <v>EXT. COMP. CAPA ROD. - ASFALTO NATURAL</v>
          </cell>
          <cell r="C131" t="str">
            <v>M3</v>
          </cell>
          <cell r="D131">
            <v>128184</v>
          </cell>
          <cell r="F131">
            <v>123653.2</v>
          </cell>
          <cell r="G131">
            <v>136018.52000000002</v>
          </cell>
          <cell r="I131">
            <v>186061</v>
          </cell>
          <cell r="J131">
            <v>97000</v>
          </cell>
        </row>
        <row r="132">
          <cell r="A132">
            <v>2600</v>
          </cell>
          <cell r="B132" t="str">
            <v>RIEGO DE SELLO - ASFALTO LIQUIDO</v>
          </cell>
          <cell r="C132" t="str">
            <v>M2</v>
          </cell>
          <cell r="D132">
            <v>954</v>
          </cell>
          <cell r="E132">
            <v>878</v>
          </cell>
          <cell r="F132">
            <v>742.5</v>
          </cell>
          <cell r="G132">
            <v>816.75000000000011</v>
          </cell>
          <cell r="H132">
            <v>758</v>
          </cell>
          <cell r="I132">
            <v>698</v>
          </cell>
          <cell r="J132">
            <v>883</v>
          </cell>
          <cell r="K132">
            <v>655</v>
          </cell>
        </row>
        <row r="133">
          <cell r="A133">
            <v>2610</v>
          </cell>
          <cell r="B133" t="str">
            <v>RIEGO SELLO - EMULSION</v>
          </cell>
          <cell r="C133" t="str">
            <v>M2</v>
          </cell>
          <cell r="D133">
            <v>1119</v>
          </cell>
          <cell r="E133">
            <v>1573</v>
          </cell>
          <cell r="F133">
            <v>1312.3</v>
          </cell>
          <cell r="G133">
            <v>1443.53</v>
          </cell>
          <cell r="H133">
            <v>907</v>
          </cell>
          <cell r="I133">
            <v>776</v>
          </cell>
          <cell r="J133">
            <v>844</v>
          </cell>
          <cell r="K133">
            <v>680</v>
          </cell>
        </row>
        <row r="134">
          <cell r="A134">
            <v>2630</v>
          </cell>
          <cell r="B134" t="str">
            <v>SELLO FISURAS &gt; 3MM - EMULSION Y ARENA</v>
          </cell>
          <cell r="C134" t="str">
            <v>M</v>
          </cell>
          <cell r="D134">
            <v>153</v>
          </cell>
          <cell r="E134">
            <v>120</v>
          </cell>
          <cell r="F134">
            <v>143</v>
          </cell>
          <cell r="G134">
            <v>157.30000000000001</v>
          </cell>
          <cell r="H134">
            <v>113</v>
          </cell>
          <cell r="I134">
            <v>104</v>
          </cell>
          <cell r="J134">
            <v>96</v>
          </cell>
          <cell r="K134">
            <v>81</v>
          </cell>
        </row>
        <row r="135">
          <cell r="A135">
            <v>2640</v>
          </cell>
          <cell r="B135" t="str">
            <v>SELLO FISURAS &gt;3MM - EMULSION ASFALTIC</v>
          </cell>
          <cell r="C135" t="str">
            <v>M</v>
          </cell>
          <cell r="D135">
            <v>117</v>
          </cell>
          <cell r="E135">
            <v>181</v>
          </cell>
          <cell r="F135">
            <v>154</v>
          </cell>
          <cell r="G135">
            <v>169.4</v>
          </cell>
          <cell r="H135">
            <v>111</v>
          </cell>
          <cell r="I135">
            <v>98</v>
          </cell>
          <cell r="J135">
            <v>99</v>
          </cell>
          <cell r="K135">
            <v>111</v>
          </cell>
        </row>
        <row r="136">
          <cell r="A136">
            <v>3111</v>
          </cell>
          <cell r="B136" t="str">
            <v>BACHEO - CARRETERAS EN AFIRMADO</v>
          </cell>
          <cell r="C136" t="str">
            <v>M3</v>
          </cell>
          <cell r="D136">
            <v>28373</v>
          </cell>
          <cell r="E136">
            <v>50981</v>
          </cell>
          <cell r="F136">
            <v>41206</v>
          </cell>
          <cell r="G136">
            <v>45326.600000000006</v>
          </cell>
          <cell r="H136">
            <v>50801</v>
          </cell>
          <cell r="I136">
            <v>44896</v>
          </cell>
          <cell r="J136">
            <v>31470</v>
          </cell>
          <cell r="K136">
            <v>33248</v>
          </cell>
        </row>
        <row r="137">
          <cell r="A137">
            <v>3340</v>
          </cell>
          <cell r="B137" t="str">
            <v>SELLO FISURAS &lt; 3MM - EMULSION ASFALTIC</v>
          </cell>
          <cell r="C137" t="str">
            <v>M</v>
          </cell>
          <cell r="D137">
            <v>75</v>
          </cell>
          <cell r="E137">
            <v>94</v>
          </cell>
          <cell r="F137">
            <v>82.5</v>
          </cell>
          <cell r="G137">
            <v>90.750000000000014</v>
          </cell>
          <cell r="H137">
            <v>74</v>
          </cell>
          <cell r="I137">
            <v>60</v>
          </cell>
          <cell r="J137">
            <v>72</v>
          </cell>
          <cell r="K137">
            <v>72</v>
          </cell>
        </row>
        <row r="138">
          <cell r="A138">
            <v>4180</v>
          </cell>
          <cell r="B138" t="str">
            <v>CONFORMACION MANUAL CUNETAS</v>
          </cell>
          <cell r="C138" t="str">
            <v>M</v>
          </cell>
          <cell r="D138">
            <v>515</v>
          </cell>
          <cell r="E138">
            <v>763</v>
          </cell>
          <cell r="F138">
            <v>679.8</v>
          </cell>
          <cell r="G138">
            <v>747.78</v>
          </cell>
          <cell r="H138">
            <v>489</v>
          </cell>
          <cell r="I138">
            <v>450</v>
          </cell>
          <cell r="J138">
            <v>438</v>
          </cell>
          <cell r="K138">
            <v>515</v>
          </cell>
        </row>
        <row r="139">
          <cell r="A139">
            <v>4260</v>
          </cell>
          <cell r="B139" t="str">
            <v>LIMPIEZA CUNETA CON MOTONIVELADORA</v>
          </cell>
          <cell r="C139" t="str">
            <v>M</v>
          </cell>
          <cell r="D139">
            <v>98</v>
          </cell>
          <cell r="E139">
            <v>108</v>
          </cell>
          <cell r="F139">
            <v>113.3</v>
          </cell>
          <cell r="G139">
            <v>124.63000000000001</v>
          </cell>
          <cell r="H139">
            <v>108</v>
          </cell>
          <cell r="I139">
            <v>87</v>
          </cell>
          <cell r="J139">
            <v>98</v>
          </cell>
          <cell r="K139">
            <v>108</v>
          </cell>
        </row>
        <row r="140">
          <cell r="A140">
            <v>4300</v>
          </cell>
          <cell r="B140" t="str">
            <v>ZANJAS CORONACION EN CONCRETO</v>
          </cell>
          <cell r="C140" t="str">
            <v>M3</v>
          </cell>
          <cell r="D140">
            <v>209346</v>
          </cell>
          <cell r="E140">
            <v>212238</v>
          </cell>
          <cell r="F140">
            <v>221831.5</v>
          </cell>
          <cell r="G140">
            <v>244014.65000000002</v>
          </cell>
          <cell r="H140">
            <v>213935</v>
          </cell>
          <cell r="I140">
            <v>187175</v>
          </cell>
          <cell r="J140">
            <v>196443</v>
          </cell>
          <cell r="K140">
            <v>169120</v>
          </cell>
        </row>
        <row r="141">
          <cell r="A141">
            <v>4310</v>
          </cell>
          <cell r="B141" t="str">
            <v>ZANJAS DE CORONACION EN MAMPOSTERIA</v>
          </cell>
          <cell r="C141" t="str">
            <v>M3</v>
          </cell>
          <cell r="D141">
            <v>123666</v>
          </cell>
          <cell r="E141">
            <v>121546</v>
          </cell>
          <cell r="F141">
            <v>144047.20000000001</v>
          </cell>
          <cell r="G141">
            <v>158451.92000000001</v>
          </cell>
          <cell r="H141">
            <v>125529</v>
          </cell>
          <cell r="I141">
            <v>111691</v>
          </cell>
          <cell r="J141">
            <v>117728</v>
          </cell>
          <cell r="K141">
            <v>102892</v>
          </cell>
        </row>
        <row r="142">
          <cell r="A142">
            <v>4360</v>
          </cell>
          <cell r="B142" t="str">
            <v>LIMPIEZA CANALES EN TIERRA</v>
          </cell>
          <cell r="C142" t="str">
            <v>M</v>
          </cell>
          <cell r="D142">
            <v>1030</v>
          </cell>
          <cell r="E142">
            <v>1528</v>
          </cell>
          <cell r="F142">
            <v>1358.5</v>
          </cell>
          <cell r="G142">
            <v>1494.3500000000001</v>
          </cell>
          <cell r="H142">
            <v>978</v>
          </cell>
          <cell r="I142">
            <v>900</v>
          </cell>
          <cell r="J142">
            <v>875</v>
          </cell>
          <cell r="K142">
            <v>1030</v>
          </cell>
        </row>
        <row r="143">
          <cell r="A143">
            <v>4560</v>
          </cell>
          <cell r="B143" t="str">
            <v>DRENES HORIZONTALES TUBERIA 2"</v>
          </cell>
          <cell r="C143" t="str">
            <v>M</v>
          </cell>
          <cell r="D143">
            <v>63144</v>
          </cell>
          <cell r="E143">
            <v>66400</v>
          </cell>
          <cell r="F143">
            <v>73068.600000000006</v>
          </cell>
          <cell r="G143">
            <v>80375.460000000006</v>
          </cell>
          <cell r="H143">
            <v>67144</v>
          </cell>
          <cell r="I143">
            <v>64475</v>
          </cell>
          <cell r="J143">
            <v>63826</v>
          </cell>
          <cell r="K143">
            <v>62975</v>
          </cell>
        </row>
        <row r="144">
          <cell r="A144">
            <v>4860</v>
          </cell>
          <cell r="B144" t="str">
            <v>SUPERESTRUCTURAS PONTONES</v>
          </cell>
          <cell r="C144" t="str">
            <v>M3</v>
          </cell>
          <cell r="D144">
            <v>538616</v>
          </cell>
          <cell r="E144">
            <v>608491</v>
          </cell>
          <cell r="F144">
            <v>580783.5</v>
          </cell>
          <cell r="G144">
            <v>638861.85000000009</v>
          </cell>
          <cell r="H144">
            <v>503646</v>
          </cell>
          <cell r="I144">
            <v>685118</v>
          </cell>
          <cell r="J144">
            <v>511905</v>
          </cell>
          <cell r="K144">
            <v>335221</v>
          </cell>
        </row>
        <row r="145">
          <cell r="A145">
            <v>4880</v>
          </cell>
          <cell r="B145" t="str">
            <v>ALCANTARILLA DE CAJON</v>
          </cell>
          <cell r="C145" t="str">
            <v>M3</v>
          </cell>
          <cell r="D145">
            <v>318682</v>
          </cell>
          <cell r="E145">
            <v>364536</v>
          </cell>
          <cell r="F145">
            <v>321745.59999999998</v>
          </cell>
          <cell r="G145">
            <v>353920.16</v>
          </cell>
          <cell r="H145">
            <v>310804</v>
          </cell>
          <cell r="I145">
            <v>314379</v>
          </cell>
          <cell r="J145">
            <v>298178</v>
          </cell>
          <cell r="K145">
            <v>227071</v>
          </cell>
        </row>
        <row r="146">
          <cell r="A146">
            <v>4960</v>
          </cell>
          <cell r="B146" t="str">
            <v>LIMPIEZA OBRAS AREA &lt; = 0.62 M2</v>
          </cell>
          <cell r="C146" t="str">
            <v>M</v>
          </cell>
          <cell r="D146">
            <v>3432</v>
          </cell>
          <cell r="E146">
            <v>5090</v>
          </cell>
          <cell r="F146">
            <v>4529.8</v>
          </cell>
          <cell r="G146">
            <v>4982.7800000000007</v>
          </cell>
          <cell r="H146">
            <v>3260</v>
          </cell>
          <cell r="I146">
            <v>2999</v>
          </cell>
          <cell r="J146">
            <v>2917</v>
          </cell>
          <cell r="K146">
            <v>3432</v>
          </cell>
        </row>
        <row r="147">
          <cell r="A147">
            <v>4970</v>
          </cell>
          <cell r="B147" t="str">
            <v>LIMPIEZA OBRAS AREA &gt; 0.60 M2</v>
          </cell>
          <cell r="C147" t="str">
            <v>M3</v>
          </cell>
          <cell r="D147">
            <v>5148</v>
          </cell>
          <cell r="E147">
            <v>7635</v>
          </cell>
          <cell r="F147">
            <v>6795.8</v>
          </cell>
          <cell r="G147">
            <v>7475.380000000001</v>
          </cell>
          <cell r="H147">
            <v>4891</v>
          </cell>
          <cell r="I147">
            <v>4499</v>
          </cell>
          <cell r="J147">
            <v>4376</v>
          </cell>
          <cell r="K147">
            <v>5148</v>
          </cell>
        </row>
        <row r="148">
          <cell r="A148">
            <v>6006</v>
          </cell>
          <cell r="B148" t="str">
            <v>EXCAVACION MECANICA DESCOLES</v>
          </cell>
          <cell r="C148" t="str">
            <v>M3</v>
          </cell>
          <cell r="D148">
            <v>2470</v>
          </cell>
          <cell r="E148">
            <v>2275</v>
          </cell>
          <cell r="F148">
            <v>2502.5</v>
          </cell>
          <cell r="G148">
            <v>2752.75</v>
          </cell>
          <cell r="H148">
            <v>2275</v>
          </cell>
          <cell r="I148">
            <v>2275</v>
          </cell>
          <cell r="J148">
            <v>2275</v>
          </cell>
          <cell r="K148">
            <v>2925</v>
          </cell>
        </row>
        <row r="149">
          <cell r="A149">
            <v>7108</v>
          </cell>
          <cell r="B149" t="str">
            <v>SEÑALIZACION TEMPORAL</v>
          </cell>
          <cell r="C149" t="str">
            <v>SEÑAL</v>
          </cell>
          <cell r="D149">
            <v>108388</v>
          </cell>
          <cell r="E149">
            <v>98043</v>
          </cell>
          <cell r="F149">
            <v>90412.3</v>
          </cell>
          <cell r="G149">
            <v>99453.530000000013</v>
          </cell>
          <cell r="H149">
            <v>102627</v>
          </cell>
          <cell r="I149">
            <v>105278</v>
          </cell>
          <cell r="J149">
            <v>148143</v>
          </cell>
          <cell r="K149">
            <v>128213</v>
          </cell>
        </row>
        <row r="150">
          <cell r="A150">
            <v>7150</v>
          </cell>
          <cell r="B150" t="str">
            <v>CORTE TALUDES PARA AMPLIACION</v>
          </cell>
          <cell r="C150" t="str">
            <v>M3</v>
          </cell>
          <cell r="D150">
            <v>1268</v>
          </cell>
          <cell r="E150">
            <v>1754</v>
          </cell>
          <cell r="F150">
            <v>1844.7</v>
          </cell>
          <cell r="G150">
            <v>2029.1700000000003</v>
          </cell>
          <cell r="H150">
            <v>1522</v>
          </cell>
          <cell r="I150">
            <v>1451</v>
          </cell>
          <cell r="J150">
            <v>1643</v>
          </cell>
          <cell r="K150">
            <v>1658</v>
          </cell>
        </row>
        <row r="151">
          <cell r="A151">
            <v>7210</v>
          </cell>
          <cell r="B151" t="str">
            <v>RELLENO DE SOCAVACIONES EN TERRAPLENES</v>
          </cell>
          <cell r="C151" t="str">
            <v>M3</v>
          </cell>
          <cell r="D151">
            <v>20549</v>
          </cell>
          <cell r="E151">
            <v>18870</v>
          </cell>
          <cell r="F151">
            <v>22547.8</v>
          </cell>
          <cell r="G151">
            <v>24802.58</v>
          </cell>
          <cell r="H151">
            <v>25871</v>
          </cell>
          <cell r="I151">
            <v>32163</v>
          </cell>
          <cell r="J151">
            <v>18474</v>
          </cell>
          <cell r="K151">
            <v>20549</v>
          </cell>
        </row>
        <row r="152">
          <cell r="A152">
            <v>7304</v>
          </cell>
          <cell r="B152" t="str">
            <v>DEFENSA METALICA - CORREA DOBLE</v>
          </cell>
          <cell r="C152" t="str">
            <v>M</v>
          </cell>
          <cell r="D152">
            <v>203941</v>
          </cell>
          <cell r="E152">
            <v>153282</v>
          </cell>
          <cell r="F152">
            <v>132926.20000000001</v>
          </cell>
          <cell r="G152">
            <v>146218.82000000004</v>
          </cell>
          <cell r="H152">
            <v>186820</v>
          </cell>
          <cell r="I152">
            <v>179382</v>
          </cell>
          <cell r="J152">
            <v>144516</v>
          </cell>
          <cell r="K152">
            <v>184660</v>
          </cell>
        </row>
        <row r="153">
          <cell r="A153">
            <v>7360</v>
          </cell>
          <cell r="B153" t="str">
            <v>ROCERIA Y DESMONTE MANUAL</v>
          </cell>
          <cell r="C153" t="str">
            <v>Ha</v>
          </cell>
          <cell r="D153">
            <v>233188</v>
          </cell>
          <cell r="E153">
            <v>305418</v>
          </cell>
          <cell r="F153">
            <v>286608.3</v>
          </cell>
          <cell r="G153">
            <v>315269.13</v>
          </cell>
          <cell r="H153">
            <v>229151</v>
          </cell>
          <cell r="I153">
            <v>203055</v>
          </cell>
          <cell r="J153">
            <v>225388</v>
          </cell>
          <cell r="K153">
            <v>213460</v>
          </cell>
        </row>
        <row r="154">
          <cell r="A154">
            <v>7370</v>
          </cell>
          <cell r="B154" t="str">
            <v>ROCERIA Y DESMONTE MECANICO</v>
          </cell>
          <cell r="C154" t="str">
            <v>Ha</v>
          </cell>
          <cell r="D154">
            <v>175500</v>
          </cell>
          <cell r="E154">
            <v>170658</v>
          </cell>
          <cell r="F154">
            <v>163735</v>
          </cell>
          <cell r="G154">
            <v>180108.5</v>
          </cell>
          <cell r="H154">
            <v>174038</v>
          </cell>
          <cell r="I154">
            <v>139315</v>
          </cell>
          <cell r="J154">
            <v>151613</v>
          </cell>
          <cell r="K154">
            <v>143000</v>
          </cell>
        </row>
        <row r="155">
          <cell r="A155">
            <v>7390</v>
          </cell>
          <cell r="B155" t="str">
            <v>PODA,CORTE,RETIRO DE ARBOLES</v>
          </cell>
          <cell r="C155" t="str">
            <v>U</v>
          </cell>
          <cell r="D155">
            <v>17537</v>
          </cell>
          <cell r="E155">
            <v>17615</v>
          </cell>
          <cell r="F155">
            <v>15998.4</v>
          </cell>
          <cell r="G155">
            <v>17598.240000000002</v>
          </cell>
          <cell r="H155">
            <v>17473</v>
          </cell>
          <cell r="I155">
            <v>14450</v>
          </cell>
          <cell r="J155">
            <v>15395</v>
          </cell>
          <cell r="K155">
            <v>14287</v>
          </cell>
        </row>
        <row r="156">
          <cell r="A156">
            <v>7700</v>
          </cell>
          <cell r="B156" t="str">
            <v>INDICADORES ALINEAMINETO</v>
          </cell>
          <cell r="C156" t="str">
            <v>U</v>
          </cell>
          <cell r="D156">
            <v>85053</v>
          </cell>
          <cell r="E156">
            <v>110063</v>
          </cell>
          <cell r="F156">
            <v>100381.6</v>
          </cell>
          <cell r="G156">
            <v>110419.76000000001</v>
          </cell>
          <cell r="H156">
            <v>119113</v>
          </cell>
          <cell r="I156">
            <v>125761</v>
          </cell>
          <cell r="J156">
            <v>118613</v>
          </cell>
          <cell r="K156">
            <v>117410</v>
          </cell>
        </row>
        <row r="157">
          <cell r="A157">
            <v>7750</v>
          </cell>
          <cell r="B157" t="str">
            <v>PINTURA - RENOVACION INDICACIONES MOJON</v>
          </cell>
          <cell r="C157" t="str">
            <v>U</v>
          </cell>
          <cell r="D157">
            <v>7076</v>
          </cell>
          <cell r="E157">
            <v>9991</v>
          </cell>
          <cell r="F157">
            <v>6774.9</v>
          </cell>
          <cell r="G157">
            <v>7452.39</v>
          </cell>
          <cell r="H157">
            <v>8524</v>
          </cell>
          <cell r="I157">
            <v>9902</v>
          </cell>
          <cell r="J157">
            <v>9442</v>
          </cell>
          <cell r="K157">
            <v>7398</v>
          </cell>
        </row>
        <row r="158">
          <cell r="A158">
            <v>7780</v>
          </cell>
          <cell r="B158" t="str">
            <v>LIMPIEZA DE SEÑALES Y MOJONES</v>
          </cell>
          <cell r="C158" t="str">
            <v>U</v>
          </cell>
          <cell r="D158">
            <v>4585</v>
          </cell>
          <cell r="E158">
            <v>6665</v>
          </cell>
          <cell r="F158">
            <v>5041.3</v>
          </cell>
          <cell r="G158">
            <v>5545.43</v>
          </cell>
          <cell r="H158">
            <v>4913</v>
          </cell>
          <cell r="I158">
            <v>5273</v>
          </cell>
          <cell r="J158">
            <v>3825</v>
          </cell>
          <cell r="K158">
            <v>4623</v>
          </cell>
        </row>
        <row r="159">
          <cell r="A159">
            <v>7860</v>
          </cell>
          <cell r="B159" t="str">
            <v>LIMPIEZA DEFENSA METALICA</v>
          </cell>
          <cell r="C159" t="str">
            <v>M</v>
          </cell>
          <cell r="D159">
            <v>2188</v>
          </cell>
          <cell r="E159">
            <v>1875</v>
          </cell>
          <cell r="F159">
            <v>1552.1</v>
          </cell>
          <cell r="G159">
            <v>1707.31</v>
          </cell>
          <cell r="H159">
            <v>1538</v>
          </cell>
          <cell r="I159">
            <v>1663</v>
          </cell>
          <cell r="J159">
            <v>1183</v>
          </cell>
          <cell r="K159">
            <v>1752</v>
          </cell>
        </row>
        <row r="160">
          <cell r="A160">
            <v>7900</v>
          </cell>
          <cell r="B160" t="str">
            <v>RETIRO CERCAS - ZONAS LATERALES</v>
          </cell>
          <cell r="C160" t="str">
            <v>M</v>
          </cell>
          <cell r="D160">
            <v>772</v>
          </cell>
          <cell r="E160">
            <v>1145</v>
          </cell>
          <cell r="F160">
            <v>1019.7</v>
          </cell>
          <cell r="G160">
            <v>1121.67</v>
          </cell>
          <cell r="H160">
            <v>733</v>
          </cell>
          <cell r="I160">
            <v>675</v>
          </cell>
          <cell r="J160">
            <v>657</v>
          </cell>
          <cell r="K160">
            <v>772</v>
          </cell>
        </row>
        <row r="161">
          <cell r="A161">
            <v>8150</v>
          </cell>
          <cell r="B161" t="str">
            <v>ARBORIZACION</v>
          </cell>
          <cell r="C161" t="str">
            <v>U</v>
          </cell>
          <cell r="D161">
            <v>10644</v>
          </cell>
          <cell r="E161">
            <v>12715</v>
          </cell>
          <cell r="F161">
            <v>13470.6</v>
          </cell>
          <cell r="G161">
            <v>14817.660000000002</v>
          </cell>
          <cell r="H161">
            <v>10158</v>
          </cell>
          <cell r="I161">
            <v>8702</v>
          </cell>
          <cell r="J161">
            <v>10568</v>
          </cell>
          <cell r="K161">
            <v>8288</v>
          </cell>
        </row>
        <row r="162">
          <cell r="A162">
            <v>9400</v>
          </cell>
          <cell r="B162" t="str">
            <v>INSPECCION VISUAL CARRETERAS</v>
          </cell>
          <cell r="C162" t="str">
            <v>KM</v>
          </cell>
          <cell r="D162">
            <v>33735</v>
          </cell>
          <cell r="E162">
            <v>29205</v>
          </cell>
          <cell r="F162">
            <v>22951.5</v>
          </cell>
          <cell r="G162">
            <v>25246.65</v>
          </cell>
          <cell r="H162">
            <v>21970</v>
          </cell>
          <cell r="I162">
            <v>24912</v>
          </cell>
          <cell r="J162">
            <v>32825</v>
          </cell>
          <cell r="K162">
            <v>19825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PREC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FINAL "/>
      <sheetName val=" ACTA FINAL CARRERA 4"/>
      <sheetName val=" ACTA FINAL CARRERA 7"/>
      <sheetName val="NP-1 Llenos compactados Mat sit"/>
      <sheetName val="NP-2 Acelerante"/>
      <sheetName val="NP-3 Puente peatonal"/>
      <sheetName val="NP-4 Barrera bombones "/>
      <sheetName val="NP-05 PLASTICO CUBIERTA"/>
      <sheetName val="NP-6 INSTALACION TAPAVALVULA"/>
      <sheetName val="NP-7 EMPALME CAMARA"/>
      <sheetName val="NP-8 CORTE PAVIMENTO"/>
      <sheetName val="NP-9 INSTALACION TAPA CUERPO"/>
      <sheetName val="NP-10 SUM TRANS TUBERIA Ø=10&quot;"/>
      <sheetName val="NP-10"/>
      <sheetName val="Hoja3"/>
      <sheetName val="APU IMPLEMENTACION ANTICOVID"/>
      <sheetName val="APU 12 PERSONAL SISO"/>
      <sheetName val="APU 13 SUMINISTROS PROTOCOLO"/>
      <sheetName val="APU 14 LIQUIDOS Y MATERIALES"/>
      <sheetName val="NP-5 TECHADO MOVI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APU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11"/>
      <sheetName val="ACTA12"/>
      <sheetName val="ACTA13"/>
      <sheetName val="ACTA14"/>
      <sheetName val="ACTA15"/>
      <sheetName val="ACTA16"/>
      <sheetName val="ACTA17"/>
      <sheetName val="ACTA18"/>
      <sheetName val="ACTA19"/>
      <sheetName val="ACTA20"/>
      <sheetName val="ACTA21"/>
      <sheetName val="ACTA22"/>
      <sheetName val="ACTA23"/>
      <sheetName val="ACTA24"/>
      <sheetName val="ACTA25"/>
      <sheetName val="ACTA26"/>
      <sheetName val="ACTA27"/>
      <sheetName val="ACTA28"/>
      <sheetName val="ACTA29"/>
      <sheetName val="ACTA30"/>
      <sheetName val="ACTA31"/>
      <sheetName val="ACTA32"/>
      <sheetName val="ACTA33"/>
      <sheetName val="ACTA34"/>
      <sheetName val="ACTA35"/>
      <sheetName val="ACTA36"/>
      <sheetName val="acta37"/>
      <sheetName val="ACTA38"/>
      <sheetName val="ACTA39"/>
      <sheetName val="ACTA4"/>
      <sheetName val="ACTA40"/>
      <sheetName val="ACTA41"/>
      <sheetName val="ACTA5"/>
      <sheetName val="ACTA6"/>
      <sheetName val="ACTA7"/>
      <sheetName val="ACTA8"/>
      <sheetName val="ACTA9"/>
      <sheetName val="EXTRA4"/>
      <sheetName val="CIDCA1"/>
      <sheetName val="CIDCA2"/>
      <sheetName val="DIC"/>
      <sheetName val="EXTRA"/>
      <sheetName val="EXTRA2"/>
      <sheetName val="EXTRA3"/>
      <sheetName val="EXTRA5"/>
      <sheetName val="EXTRA6"/>
      <sheetName val="EXTR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Salarios"/>
      <sheetName val="Data"/>
      <sheetName val="PROVISIONAL"/>
      <sheetName val="ME 2,1"/>
      <sheetName val="ME 2,2"/>
      <sheetName val="ME 2,3"/>
      <sheetName val="ME 2,4"/>
      <sheetName val="ME 2,5"/>
      <sheetName val="ME 2,6"/>
      <sheetName val="ME 2,7"/>
      <sheetName val="ME 2,8"/>
      <sheetName val="ME 2,9"/>
      <sheetName val="ME 2,10"/>
      <sheetName val="ME 2,11"/>
      <sheetName val="ME 2,12"/>
      <sheetName val="ME 2,13"/>
      <sheetName val="ME 2,14"/>
      <sheetName val="ME 2,15"/>
    </sheetNames>
    <sheetDataSet>
      <sheetData sheetId="0"/>
      <sheetData sheetId="1"/>
      <sheetData sheetId="2">
        <row r="5">
          <cell r="H5">
            <v>0.32200000000000001</v>
          </cell>
        </row>
        <row r="6">
          <cell r="H6">
            <v>0.01</v>
          </cell>
        </row>
        <row r="8">
          <cell r="H8">
            <v>0.88059267393776997</v>
          </cell>
        </row>
        <row r="10">
          <cell r="H10">
            <v>0.5</v>
          </cell>
        </row>
        <row r="1391">
          <cell r="A1391" t="str">
            <v>MANO DE OBRA</v>
          </cell>
        </row>
        <row r="1392">
          <cell r="A1392" t="str">
            <v>Código</v>
          </cell>
          <cell r="B1392" t="str">
            <v>Cargo</v>
          </cell>
          <cell r="D1392" t="str">
            <v>JORNAL</v>
          </cell>
          <cell r="E1392" t="str">
            <v>PRESTACIONES</v>
          </cell>
          <cell r="G1392" t="str">
            <v>Fecha</v>
          </cell>
        </row>
        <row r="1393">
          <cell r="A1393">
            <v>1</v>
          </cell>
          <cell r="B1393" t="str">
            <v>Cuadrilla Eléctrica</v>
          </cell>
          <cell r="D1393">
            <v>1174308</v>
          </cell>
          <cell r="E1393">
            <v>1</v>
          </cell>
          <cell r="F1393">
            <v>1174308</v>
          </cell>
          <cell r="G1393">
            <v>37450</v>
          </cell>
          <cell r="H1393">
            <v>285181.47863665124</v>
          </cell>
        </row>
        <row r="1394">
          <cell r="A1394">
            <v>2</v>
          </cell>
          <cell r="B1394" t="str">
            <v>Cuadrilla Civil</v>
          </cell>
          <cell r="D1394">
            <v>1258830</v>
          </cell>
          <cell r="E1394">
            <v>1</v>
          </cell>
          <cell r="F1394">
            <v>1258830</v>
          </cell>
          <cell r="G1394">
            <v>37450</v>
          </cell>
          <cell r="H1394">
            <v>644578.2818628737</v>
          </cell>
        </row>
        <row r="1395">
          <cell r="A1395">
            <v>3</v>
          </cell>
          <cell r="B1395" t="str">
            <v>Cuadrilla Instrumentista</v>
          </cell>
          <cell r="D1395">
            <v>595930</v>
          </cell>
          <cell r="E1395">
            <v>1</v>
          </cell>
          <cell r="F1395">
            <v>419315</v>
          </cell>
          <cell r="G1395">
            <v>37450</v>
          </cell>
          <cell r="H1395">
            <v>295042.93184552772</v>
          </cell>
        </row>
        <row r="1396">
          <cell r="A1396">
            <v>4</v>
          </cell>
          <cell r="B1396" t="str">
            <v>Instrumentista IA</v>
          </cell>
          <cell r="D1396">
            <v>327689</v>
          </cell>
          <cell r="E1396">
            <v>1</v>
          </cell>
          <cell r="F1396">
            <v>230572</v>
          </cell>
          <cell r="H1396">
            <v>162237.92545398686</v>
          </cell>
        </row>
        <row r="1397">
          <cell r="A1397">
            <v>5</v>
          </cell>
          <cell r="B1397" t="str">
            <v>Electricista IA</v>
          </cell>
          <cell r="D1397">
            <v>317806</v>
          </cell>
          <cell r="E1397">
            <v>1</v>
          </cell>
          <cell r="F1397">
            <v>223618</v>
          </cell>
          <cell r="H1397">
            <v>157344.31663488768</v>
          </cell>
        </row>
        <row r="1398">
          <cell r="A1398">
            <v>6</v>
          </cell>
          <cell r="B1398" t="str">
            <v>Electricista I</v>
          </cell>
          <cell r="D1398">
            <v>307771</v>
          </cell>
          <cell r="E1398">
            <v>1</v>
          </cell>
          <cell r="F1398">
            <v>216557</v>
          </cell>
          <cell r="H1398">
            <v>152376.47224511043</v>
          </cell>
        </row>
        <row r="1399">
          <cell r="A1399">
            <v>7</v>
          </cell>
          <cell r="B1399" t="str">
            <v>Pailero I</v>
          </cell>
          <cell r="D1399">
            <v>297821</v>
          </cell>
          <cell r="E1399">
            <v>1</v>
          </cell>
          <cell r="F1399">
            <v>209556</v>
          </cell>
          <cell r="H1399">
            <v>147450.19977491288</v>
          </cell>
        </row>
        <row r="1400">
          <cell r="A1400">
            <v>8</v>
          </cell>
          <cell r="B1400" t="str">
            <v>Electricista II</v>
          </cell>
          <cell r="D1400">
            <v>297821</v>
          </cell>
          <cell r="E1400">
            <v>1</v>
          </cell>
          <cell r="F1400">
            <v>209556</v>
          </cell>
          <cell r="H1400">
            <v>147450.19977491288</v>
          </cell>
        </row>
        <row r="1401">
          <cell r="A1401">
            <v>9</v>
          </cell>
          <cell r="B1401" t="str">
            <v>Chofer</v>
          </cell>
          <cell r="D1401">
            <v>281225</v>
          </cell>
          <cell r="E1401">
            <v>1</v>
          </cell>
          <cell r="F1401">
            <v>197879</v>
          </cell>
          <cell r="H1401">
            <v>139233.80681226274</v>
          </cell>
        </row>
        <row r="1402">
          <cell r="A1402">
            <v>10</v>
          </cell>
          <cell r="B1402" t="str">
            <v>Ayudante</v>
          </cell>
          <cell r="D1402">
            <v>268240</v>
          </cell>
          <cell r="E1402">
            <v>1</v>
          </cell>
          <cell r="F1402">
            <v>188742</v>
          </cell>
          <cell r="H1402">
            <v>132805.00639154081</v>
          </cell>
        </row>
        <row r="1403">
          <cell r="A1403">
            <v>11</v>
          </cell>
          <cell r="B1403" t="str">
            <v>Obrero/aseadora</v>
          </cell>
          <cell r="D1403">
            <v>248538</v>
          </cell>
          <cell r="E1403">
            <v>1</v>
          </cell>
          <cell r="F1403">
            <v>174879</v>
          </cell>
          <cell r="H1403">
            <v>123050.4524044408</v>
          </cell>
        </row>
        <row r="1404">
          <cell r="A1404">
            <v>12</v>
          </cell>
          <cell r="B1404" t="str">
            <v>Aseadora</v>
          </cell>
          <cell r="D1404">
            <v>0</v>
          </cell>
          <cell r="E1404">
            <v>1</v>
          </cell>
          <cell r="F1404">
            <v>0</v>
          </cell>
        </row>
        <row r="1405">
          <cell r="A1405">
            <v>13</v>
          </cell>
          <cell r="D1405">
            <v>0</v>
          </cell>
          <cell r="E1405">
            <v>1</v>
          </cell>
          <cell r="F1405">
            <v>0</v>
          </cell>
        </row>
        <row r="1406">
          <cell r="A1406">
            <v>14</v>
          </cell>
          <cell r="D1406">
            <v>0</v>
          </cell>
          <cell r="E1406">
            <v>1</v>
          </cell>
          <cell r="F1406">
            <v>0</v>
          </cell>
        </row>
        <row r="1407">
          <cell r="A1407">
            <v>15</v>
          </cell>
          <cell r="D1407">
            <v>0</v>
          </cell>
          <cell r="E1407">
            <v>1</v>
          </cell>
          <cell r="F1407">
            <v>0</v>
          </cell>
          <cell r="I1407">
            <v>7381.5619103942654</v>
          </cell>
        </row>
        <row r="1408">
          <cell r="A1408">
            <v>16</v>
          </cell>
          <cell r="D1408">
            <v>0</v>
          </cell>
          <cell r="E1408">
            <v>1</v>
          </cell>
          <cell r="F1408">
            <v>0</v>
          </cell>
        </row>
        <row r="1409">
          <cell r="A1409">
            <v>17</v>
          </cell>
          <cell r="D1409">
            <v>0</v>
          </cell>
          <cell r="E1409">
            <v>1</v>
          </cell>
          <cell r="F1409">
            <v>0</v>
          </cell>
        </row>
        <row r="1410">
          <cell r="A1410">
            <v>18</v>
          </cell>
          <cell r="D1410">
            <v>0</v>
          </cell>
          <cell r="E1410">
            <v>1.51</v>
          </cell>
          <cell r="F1410">
            <v>0</v>
          </cell>
        </row>
        <row r="1411">
          <cell r="A1411">
            <v>19</v>
          </cell>
          <cell r="D1411">
            <v>0</v>
          </cell>
          <cell r="E1411">
            <v>1.51</v>
          </cell>
          <cell r="F1411">
            <v>0</v>
          </cell>
        </row>
        <row r="1412">
          <cell r="A1412">
            <v>20</v>
          </cell>
          <cell r="D1412">
            <v>0</v>
          </cell>
          <cell r="E1412">
            <v>1.51</v>
          </cell>
          <cell r="F1412">
            <v>0</v>
          </cell>
        </row>
        <row r="1413">
          <cell r="A1413">
            <v>21</v>
          </cell>
          <cell r="D1413">
            <v>0</v>
          </cell>
          <cell r="E1413">
            <v>1</v>
          </cell>
          <cell r="F1413">
            <v>0</v>
          </cell>
        </row>
        <row r="1414">
          <cell r="A1414">
            <v>22</v>
          </cell>
          <cell r="D1414">
            <v>0</v>
          </cell>
          <cell r="E1414">
            <v>1</v>
          </cell>
          <cell r="F1414">
            <v>0</v>
          </cell>
        </row>
        <row r="1415">
          <cell r="A1415">
            <v>23</v>
          </cell>
          <cell r="D1415">
            <v>0</v>
          </cell>
          <cell r="E1415">
            <v>1</v>
          </cell>
          <cell r="F1415">
            <v>0</v>
          </cell>
        </row>
        <row r="1416">
          <cell r="A1416">
            <v>24</v>
          </cell>
          <cell r="D1416">
            <v>0</v>
          </cell>
          <cell r="E1416">
            <v>1</v>
          </cell>
          <cell r="F1416">
            <v>0</v>
          </cell>
        </row>
        <row r="1417">
          <cell r="B1417" t="str">
            <v>SALARIOS CONVENCIONALES DE ECOPETROL</v>
          </cell>
        </row>
        <row r="1418">
          <cell r="D1418" t="str">
            <v>JORNAL+PS</v>
          </cell>
          <cell r="F1418" t="str">
            <v>JORNAL</v>
          </cell>
        </row>
        <row r="1419">
          <cell r="A1419">
            <v>25</v>
          </cell>
          <cell r="B1419" t="str">
            <v>ING. RESID.</v>
          </cell>
          <cell r="D1419">
            <v>514664</v>
          </cell>
          <cell r="E1419">
            <v>2.1234033330000002</v>
          </cell>
          <cell r="F1419">
            <v>170544</v>
          </cell>
          <cell r="G1419">
            <v>36751</v>
          </cell>
          <cell r="H1419">
            <v>120000</v>
          </cell>
        </row>
        <row r="1420">
          <cell r="A1420">
            <v>26</v>
          </cell>
          <cell r="B1420" t="str">
            <v>ADMINIST.</v>
          </cell>
          <cell r="D1420">
            <v>432950</v>
          </cell>
          <cell r="E1420">
            <v>2.1435219999999999</v>
          </cell>
          <cell r="F1420">
            <v>142120</v>
          </cell>
          <cell r="G1420">
            <v>36751</v>
          </cell>
          <cell r="H1420">
            <v>100000</v>
          </cell>
        </row>
        <row r="1421">
          <cell r="A1421">
            <v>27</v>
          </cell>
          <cell r="B1421" t="str">
            <v>INS. SEGUR.</v>
          </cell>
          <cell r="D1421">
            <v>400263</v>
          </cell>
          <cell r="E1421">
            <v>2.1540184779999998</v>
          </cell>
          <cell r="F1421">
            <v>130750</v>
          </cell>
          <cell r="G1421">
            <v>36751</v>
          </cell>
          <cell r="H1421">
            <v>92000</v>
          </cell>
        </row>
        <row r="1422">
          <cell r="A1422">
            <v>28</v>
          </cell>
          <cell r="B1422" t="str">
            <v>CONT. PROY.</v>
          </cell>
          <cell r="D1422">
            <v>400263</v>
          </cell>
          <cell r="E1422">
            <v>2.1540184779999998</v>
          </cell>
          <cell r="F1422">
            <v>130750</v>
          </cell>
          <cell r="G1422">
            <v>36751</v>
          </cell>
          <cell r="H1422">
            <v>92000</v>
          </cell>
        </row>
        <row r="1423">
          <cell r="A1423">
            <v>29</v>
          </cell>
          <cell r="B1423" t="str">
            <v>SUP. OBRAS</v>
          </cell>
          <cell r="D1423">
            <v>318550</v>
          </cell>
          <cell r="E1423">
            <v>2.190465278</v>
          </cell>
          <cell r="F1423">
            <v>102326</v>
          </cell>
          <cell r="G1423">
            <v>36751</v>
          </cell>
          <cell r="H1423">
            <v>72000</v>
          </cell>
        </row>
        <row r="1424">
          <cell r="A1424">
            <v>30</v>
          </cell>
          <cell r="B1424" t="str">
            <v>ALMACEN</v>
          </cell>
          <cell r="D1424">
            <v>220356</v>
          </cell>
          <cell r="E1424">
            <v>2.4243933329999998</v>
          </cell>
          <cell r="F1424">
            <v>63954</v>
          </cell>
          <cell r="G1424">
            <v>36751</v>
          </cell>
          <cell r="H1424">
            <v>45000</v>
          </cell>
        </row>
        <row r="1425">
          <cell r="A1425">
            <v>31</v>
          </cell>
          <cell r="B1425" t="str">
            <v>Electricista 1A (G9)</v>
          </cell>
          <cell r="D1425">
            <v>177630</v>
          </cell>
          <cell r="E1425">
            <v>2.3170000000000002</v>
          </cell>
          <cell r="F1425">
            <v>53943</v>
          </cell>
          <cell r="G1425">
            <v>37201</v>
          </cell>
          <cell r="H1425">
            <v>37956</v>
          </cell>
        </row>
        <row r="1426">
          <cell r="A1426">
            <v>32</v>
          </cell>
          <cell r="B1426" t="str">
            <v>Instrumentista I (G8)</v>
          </cell>
          <cell r="D1426">
            <v>155761</v>
          </cell>
          <cell r="E1426">
            <v>2.398205623</v>
          </cell>
          <cell r="F1426">
            <v>45700</v>
          </cell>
          <cell r="G1426">
            <v>36751</v>
          </cell>
          <cell r="H1426">
            <v>32156</v>
          </cell>
        </row>
        <row r="1427">
          <cell r="A1427">
            <v>33</v>
          </cell>
          <cell r="B1427" t="str">
            <v>Electricista I (G8)</v>
          </cell>
          <cell r="D1427">
            <v>165967</v>
          </cell>
          <cell r="E1427">
            <v>2.339</v>
          </cell>
          <cell r="F1427">
            <v>49927</v>
          </cell>
          <cell r="G1427">
            <v>37201</v>
          </cell>
          <cell r="H1427">
            <v>35130</v>
          </cell>
        </row>
        <row r="1428">
          <cell r="A1428">
            <v>34</v>
          </cell>
          <cell r="B1428" t="str">
            <v>Auxiliar de Ingeniería I (G7)</v>
          </cell>
          <cell r="D1428">
            <v>161336</v>
          </cell>
          <cell r="E1428">
            <v>2.3479999999999999</v>
          </cell>
          <cell r="F1428">
            <v>48348</v>
          </cell>
          <cell r="G1428">
            <v>37201</v>
          </cell>
          <cell r="H1428">
            <v>34019</v>
          </cell>
        </row>
        <row r="1429">
          <cell r="A1429">
            <v>35</v>
          </cell>
          <cell r="B1429" t="str">
            <v>Topógrafo (G7)</v>
          </cell>
          <cell r="D1429">
            <v>151607</v>
          </cell>
          <cell r="E1429">
            <v>2.4104659750000001</v>
          </cell>
          <cell r="F1429">
            <v>44255</v>
          </cell>
          <cell r="G1429">
            <v>36751</v>
          </cell>
          <cell r="H1429">
            <v>31139</v>
          </cell>
        </row>
        <row r="1430">
          <cell r="A1430">
            <v>36</v>
          </cell>
          <cell r="B1430" t="str">
            <v>Soldador II (G6)</v>
          </cell>
          <cell r="D1430">
            <v>149278</v>
          </cell>
          <cell r="E1430">
            <v>2.4176943959999999</v>
          </cell>
          <cell r="F1430">
            <v>43445</v>
          </cell>
          <cell r="G1430">
            <v>36751</v>
          </cell>
          <cell r="H1430">
            <v>30569</v>
          </cell>
        </row>
        <row r="1431">
          <cell r="A1431">
            <v>37</v>
          </cell>
          <cell r="B1431" t="str">
            <v>Electricista II (G6)</v>
          </cell>
          <cell r="D1431">
            <v>149278</v>
          </cell>
          <cell r="E1431">
            <v>2.4176943959999999</v>
          </cell>
          <cell r="F1431">
            <v>43445</v>
          </cell>
          <cell r="G1431">
            <v>36751</v>
          </cell>
          <cell r="H1431">
            <v>30569</v>
          </cell>
        </row>
        <row r="1432">
          <cell r="A1432">
            <v>38</v>
          </cell>
          <cell r="B1432" t="str">
            <v>Albañil I (G5)</v>
          </cell>
          <cell r="D1432">
            <v>155450</v>
          </cell>
          <cell r="E1432">
            <v>2.3620000000000001</v>
          </cell>
          <cell r="F1432">
            <v>46308</v>
          </cell>
          <cell r="G1432">
            <v>36751</v>
          </cell>
          <cell r="H1432">
            <v>32584</v>
          </cell>
        </row>
        <row r="1433">
          <cell r="A1433">
            <v>39</v>
          </cell>
          <cell r="B1433" t="str">
            <v>Soldador III (G4)</v>
          </cell>
          <cell r="D1433">
            <v>141901</v>
          </cell>
          <cell r="E1433">
            <v>2.4424732300000001</v>
          </cell>
          <cell r="F1433">
            <v>40879</v>
          </cell>
          <cell r="G1433">
            <v>36751</v>
          </cell>
          <cell r="H1433">
            <v>28764</v>
          </cell>
        </row>
        <row r="1434">
          <cell r="A1434">
            <v>40</v>
          </cell>
          <cell r="B1434" t="str">
            <v>Operario automotriz (G4)</v>
          </cell>
          <cell r="D1434">
            <v>141901</v>
          </cell>
          <cell r="E1434">
            <v>2.4424732300000001</v>
          </cell>
          <cell r="F1434">
            <v>40879</v>
          </cell>
          <cell r="G1434">
            <v>36751</v>
          </cell>
          <cell r="H1434">
            <v>28764</v>
          </cell>
        </row>
        <row r="1435">
          <cell r="A1435">
            <v>41</v>
          </cell>
          <cell r="B1435" t="str">
            <v>Albañil II (G4)</v>
          </cell>
          <cell r="D1435">
            <v>141901</v>
          </cell>
          <cell r="E1435">
            <v>2.4424732300000001</v>
          </cell>
          <cell r="F1435">
            <v>40879</v>
          </cell>
          <cell r="G1435">
            <v>37201</v>
          </cell>
          <cell r="H1435">
            <v>28764</v>
          </cell>
        </row>
        <row r="1436">
          <cell r="A1436">
            <v>42</v>
          </cell>
          <cell r="B1436" t="str">
            <v>Ayudante Técnico (G3)</v>
          </cell>
          <cell r="D1436">
            <v>147527</v>
          </cell>
          <cell r="E1436">
            <v>2.3809999999999998</v>
          </cell>
          <cell r="F1436">
            <v>43597</v>
          </cell>
          <cell r="G1436">
            <v>37201</v>
          </cell>
          <cell r="H1436">
            <v>30676</v>
          </cell>
        </row>
        <row r="1437">
          <cell r="A1437">
            <v>43</v>
          </cell>
          <cell r="B1437" t="str">
            <v>Obrero I (G2)</v>
          </cell>
          <cell r="D1437">
            <v>134487</v>
          </cell>
          <cell r="E1437">
            <v>2.4707373189999999</v>
          </cell>
          <cell r="F1437">
            <v>38300</v>
          </cell>
          <cell r="G1437">
            <v>36751</v>
          </cell>
          <cell r="H1437">
            <v>26949</v>
          </cell>
        </row>
        <row r="1438">
          <cell r="A1438">
            <v>44</v>
          </cell>
          <cell r="B1438" t="str">
            <v>Obrero II (G1)</v>
          </cell>
          <cell r="D1438">
            <v>135261</v>
          </cell>
          <cell r="E1438">
            <v>2.4169999999999998</v>
          </cell>
          <cell r="F1438">
            <v>39377</v>
          </cell>
          <cell r="G1438">
            <v>37201</v>
          </cell>
          <cell r="H1438">
            <v>27707</v>
          </cell>
        </row>
        <row r="1439">
          <cell r="A1439">
            <v>45</v>
          </cell>
          <cell r="D1439">
            <v>0</v>
          </cell>
          <cell r="F1439">
            <v>0</v>
          </cell>
        </row>
        <row r="1440">
          <cell r="A1440">
            <v>46</v>
          </cell>
          <cell r="B1440" t="str">
            <v>Trámites ante CODENSA</v>
          </cell>
          <cell r="D1440">
            <v>2000000</v>
          </cell>
          <cell r="F1440" t="str">
            <v>Global</v>
          </cell>
          <cell r="G1440">
            <v>36542</v>
          </cell>
        </row>
        <row r="1441">
          <cell r="A1441" t="str">
            <v>TRANSPORTE</v>
          </cell>
        </row>
        <row r="1442">
          <cell r="A1442" t="str">
            <v>Código</v>
          </cell>
          <cell r="B1442" t="str">
            <v>Descripción Transporte</v>
          </cell>
          <cell r="D1442" t="str">
            <v>UNIDAD</v>
          </cell>
          <cell r="E1442" t="str">
            <v>TARIFA</v>
          </cell>
          <cell r="G1442" t="str">
            <v>Fecha</v>
          </cell>
        </row>
        <row r="1443">
          <cell r="A1443">
            <v>1</v>
          </cell>
          <cell r="B1443" t="str">
            <v xml:space="preserve">Transporte Materiales </v>
          </cell>
          <cell r="D1443" t="str">
            <v>Viaje</v>
          </cell>
          <cell r="E1443">
            <v>1149252.32</v>
          </cell>
          <cell r="G1443">
            <v>36751</v>
          </cell>
          <cell r="H1443">
            <v>808650</v>
          </cell>
        </row>
        <row r="1444">
          <cell r="A1444">
            <v>2</v>
          </cell>
          <cell r="B1444" t="str">
            <v>Transporte Personal</v>
          </cell>
          <cell r="D1444" t="str">
            <v>Día</v>
          </cell>
          <cell r="E1444">
            <v>221706.99</v>
          </cell>
          <cell r="G1444">
            <v>36751</v>
          </cell>
          <cell r="H1444">
            <v>156000</v>
          </cell>
        </row>
        <row r="1445">
          <cell r="A1445">
            <v>3</v>
          </cell>
          <cell r="B1445" t="str">
            <v>Transporte Herramientas/equipos</v>
          </cell>
          <cell r="D1445" t="str">
            <v>Viaje</v>
          </cell>
          <cell r="E1445">
            <v>198967.82</v>
          </cell>
          <cell r="G1445">
            <v>36751</v>
          </cell>
          <cell r="H1445">
            <v>140000</v>
          </cell>
        </row>
        <row r="1446">
          <cell r="A1446">
            <v>4</v>
          </cell>
          <cell r="B1446" t="str">
            <v>Bus</v>
          </cell>
          <cell r="D1446" t="str">
            <v>Día</v>
          </cell>
          <cell r="E1446">
            <v>162016.65</v>
          </cell>
          <cell r="G1446">
            <v>36751</v>
          </cell>
          <cell r="H1446">
            <v>113999.99999999999</v>
          </cell>
        </row>
        <row r="1447">
          <cell r="A1447">
            <v>5</v>
          </cell>
          <cell r="B1447" t="str">
            <v>Campero</v>
          </cell>
          <cell r="D1447" t="str">
            <v>Día</v>
          </cell>
          <cell r="E1447">
            <v>121512.49</v>
          </cell>
          <cell r="G1447">
            <v>36751</v>
          </cell>
          <cell r="H1447">
            <v>85499.999999999985</v>
          </cell>
        </row>
      </sheetData>
      <sheetData sheetId="3">
        <row r="8">
          <cell r="B8" t="str">
            <v>ME 2,1</v>
          </cell>
          <cell r="C8" t="str">
            <v>Suministro y tendido de tuberia subterranea 2" PVC</v>
          </cell>
          <cell r="D8" t="str">
            <v>ML</v>
          </cell>
          <cell r="E8">
            <v>114</v>
          </cell>
        </row>
        <row r="9">
          <cell r="B9" t="str">
            <v>ME 2,2</v>
          </cell>
          <cell r="C9" t="str">
            <v>Suministro y tendido de tuberia subterranea 3" PVC</v>
          </cell>
          <cell r="D9" t="str">
            <v>ML</v>
          </cell>
          <cell r="E9">
            <v>66</v>
          </cell>
        </row>
        <row r="10">
          <cell r="B10" t="str">
            <v>ME 2,3</v>
          </cell>
          <cell r="C10" t="str">
            <v xml:space="preserve">Salidas atub up de 2" </v>
          </cell>
          <cell r="D10" t="str">
            <v>UN</v>
          </cell>
          <cell r="E10">
            <v>15</v>
          </cell>
        </row>
        <row r="11">
          <cell r="B11" t="str">
            <v>ME 2,4</v>
          </cell>
          <cell r="C11" t="str">
            <v xml:space="preserve">Salidas stub up de 3" </v>
          </cell>
          <cell r="D11" t="str">
            <v>UN</v>
          </cell>
          <cell r="E11">
            <v>16</v>
          </cell>
        </row>
        <row r="12">
          <cell r="B12" t="str">
            <v>ME 2,5</v>
          </cell>
          <cell r="C12" t="str">
            <v>Cajas de halado</v>
          </cell>
          <cell r="D12" t="str">
            <v>UN</v>
          </cell>
          <cell r="E12">
            <v>4</v>
          </cell>
        </row>
        <row r="13">
          <cell r="B13" t="str">
            <v>ME 2,6</v>
          </cell>
          <cell r="C13" t="str">
            <v>Suministro e instalacion de cable monopolar 1/0 AWG THHN</v>
          </cell>
          <cell r="D13" t="str">
            <v>ML</v>
          </cell>
          <cell r="E13">
            <v>300</v>
          </cell>
        </row>
        <row r="14">
          <cell r="B14" t="str">
            <v>ME 2,7</v>
          </cell>
          <cell r="C14" t="str">
            <v>Sum/nistro e instalacion de transformador de 112.5 KVA 480V/227-120V</v>
          </cell>
          <cell r="D14" t="str">
            <v>UN</v>
          </cell>
          <cell r="E14">
            <v>0</v>
          </cell>
        </row>
        <row r="15">
          <cell r="B15" t="str">
            <v>ME 2,8</v>
          </cell>
          <cell r="C15" t="str">
            <v>Suministro e instalacion de tablero de distribucion</v>
          </cell>
          <cell r="D15" t="str">
            <v>UN</v>
          </cell>
          <cell r="E15">
            <v>0</v>
          </cell>
        </row>
        <row r="16">
          <cell r="B16" t="str">
            <v>ME 2,9</v>
          </cell>
          <cell r="C16" t="str">
            <v>Suministro e instalacion de sistema de proteccion contra descargas atmosfericas.</v>
          </cell>
          <cell r="D16" t="str">
            <v>Gl</v>
          </cell>
          <cell r="E16">
            <v>1</v>
          </cell>
        </row>
        <row r="17">
          <cell r="B17" t="str">
            <v>ME 2,10</v>
          </cell>
          <cell r="C17" t="str">
            <v>Suministro e instalacion de cable desnudo 6 AWG</v>
          </cell>
          <cell r="D17" t="str">
            <v>ML</v>
          </cell>
          <cell r="E17">
            <v>85.2</v>
          </cell>
        </row>
        <row r="18">
          <cell r="B18" t="str">
            <v>ME 2,11</v>
          </cell>
          <cell r="C18" t="str">
            <v>Suministro e instalacion de breaker de 300 Amp en MCC</v>
          </cell>
          <cell r="D18" t="str">
            <v>GB</v>
          </cell>
          <cell r="E18">
            <v>1</v>
          </cell>
        </row>
        <row r="19">
          <cell r="B19" t="str">
            <v>ME 2,12</v>
          </cell>
          <cell r="C19" t="str">
            <v>Suministro y tendido de tuberia subterranea de 1" PVC</v>
          </cell>
          <cell r="D19" t="str">
            <v>ML</v>
          </cell>
          <cell r="E19">
            <v>18</v>
          </cell>
        </row>
        <row r="20">
          <cell r="B20" t="str">
            <v>ME 2,13</v>
          </cell>
          <cell r="C20" t="str">
            <v>Suministro e instalacion de malla a tierra</v>
          </cell>
          <cell r="D20" t="str">
            <v>GB</v>
          </cell>
          <cell r="E20">
            <v>0</v>
          </cell>
        </row>
        <row r="21">
          <cell r="B21" t="str">
            <v>ME 2,14</v>
          </cell>
          <cell r="C21" t="str">
            <v>Alquiler de transformador de 75 KVA 480/208/120 V</v>
          </cell>
          <cell r="D21" t="str">
            <v>MES</v>
          </cell>
          <cell r="E21">
            <v>0</v>
          </cell>
        </row>
        <row r="22">
          <cell r="B22" t="str">
            <v>ME 2,15</v>
          </cell>
          <cell r="C22" t="str">
            <v>Suministro e instalacion de accionamiento de transferencia manual de 300 AMP.</v>
          </cell>
          <cell r="D22" t="str">
            <v>GB</v>
          </cell>
          <cell r="E22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AGRI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PROGRAMACION"/>
      <sheetName val="Presupuesto"/>
      <sheetName val="AIU obra"/>
      <sheetName val="Interventoria"/>
      <sheetName val="AIU Interventoria"/>
      <sheetName val="Costo socioambiental obra"/>
      <sheetName val="Analisis de Precios"/>
    </sheetNames>
    <sheetDataSet>
      <sheetData sheetId="0" refreshError="1"/>
      <sheetData sheetId="1" refreshError="1"/>
      <sheetData sheetId="2" refreshError="1">
        <row r="63">
          <cell r="G63">
            <v>38037860</v>
          </cell>
        </row>
        <row r="64">
          <cell r="G64">
            <v>24054366</v>
          </cell>
        </row>
        <row r="65">
          <cell r="G65">
            <v>4749472</v>
          </cell>
        </row>
        <row r="66">
          <cell r="G66">
            <v>13345728</v>
          </cell>
        </row>
        <row r="70">
          <cell r="G70">
            <v>110865660</v>
          </cell>
        </row>
        <row r="71">
          <cell r="G71">
            <v>15622140</v>
          </cell>
        </row>
        <row r="72">
          <cell r="G72">
            <v>13120000</v>
          </cell>
        </row>
        <row r="133">
          <cell r="G133">
            <v>3412257</v>
          </cell>
        </row>
        <row r="134">
          <cell r="G134">
            <v>10218015</v>
          </cell>
        </row>
        <row r="135">
          <cell r="G135">
            <v>13018508</v>
          </cell>
        </row>
        <row r="136">
          <cell r="G136">
            <v>11580417</v>
          </cell>
        </row>
        <row r="137">
          <cell r="G137">
            <v>2165490</v>
          </cell>
        </row>
        <row r="138">
          <cell r="G138">
            <v>7320960</v>
          </cell>
        </row>
        <row r="139">
          <cell r="G139">
            <v>29469199</v>
          </cell>
        </row>
        <row r="140">
          <cell r="G140">
            <v>368970</v>
          </cell>
        </row>
        <row r="141">
          <cell r="G141">
            <v>1884126</v>
          </cell>
        </row>
        <row r="142">
          <cell r="G142">
            <v>5555240</v>
          </cell>
        </row>
        <row r="143">
          <cell r="G143">
            <v>8192095</v>
          </cell>
        </row>
        <row r="144">
          <cell r="G144">
            <v>7180260</v>
          </cell>
        </row>
        <row r="145">
          <cell r="G145">
            <v>10148231</v>
          </cell>
        </row>
        <row r="146">
          <cell r="G146">
            <v>191743010</v>
          </cell>
        </row>
        <row r="148">
          <cell r="G148">
            <v>133013</v>
          </cell>
        </row>
        <row r="149">
          <cell r="G149">
            <v>88675</v>
          </cell>
        </row>
        <row r="150">
          <cell r="G150">
            <v>9984377</v>
          </cell>
        </row>
        <row r="151">
          <cell r="G151">
            <v>110844</v>
          </cell>
        </row>
        <row r="152">
          <cell r="G152">
            <v>69439691</v>
          </cell>
        </row>
        <row r="153">
          <cell r="G153">
            <v>2951779</v>
          </cell>
        </row>
        <row r="154">
          <cell r="G154">
            <v>52784760</v>
          </cell>
        </row>
        <row r="155">
          <cell r="G155">
            <v>341365697</v>
          </cell>
        </row>
        <row r="156">
          <cell r="G156">
            <v>10300031</v>
          </cell>
        </row>
        <row r="157">
          <cell r="G157">
            <v>9981474</v>
          </cell>
        </row>
        <row r="158">
          <cell r="G158">
            <v>5203109</v>
          </cell>
        </row>
        <row r="159">
          <cell r="G159">
            <v>854873</v>
          </cell>
        </row>
        <row r="160">
          <cell r="G160">
            <v>4749295</v>
          </cell>
        </row>
        <row r="161">
          <cell r="G161">
            <v>5699153</v>
          </cell>
        </row>
        <row r="162">
          <cell r="G162">
            <v>1044845</v>
          </cell>
        </row>
        <row r="163">
          <cell r="G163">
            <v>1804732</v>
          </cell>
        </row>
        <row r="164">
          <cell r="G164">
            <v>3185577</v>
          </cell>
        </row>
        <row r="165">
          <cell r="G165">
            <v>4980209</v>
          </cell>
        </row>
        <row r="166">
          <cell r="G166">
            <v>434075</v>
          </cell>
        </row>
        <row r="167">
          <cell r="G167">
            <v>607719</v>
          </cell>
        </row>
        <row r="168">
          <cell r="G168">
            <v>1330956</v>
          </cell>
        </row>
        <row r="940">
          <cell r="G940">
            <v>106903692</v>
          </cell>
        </row>
        <row r="941">
          <cell r="G941">
            <v>3898960</v>
          </cell>
        </row>
        <row r="942">
          <cell r="G942">
            <v>2534420</v>
          </cell>
        </row>
        <row r="943">
          <cell r="G943">
            <v>5018148</v>
          </cell>
        </row>
        <row r="944">
          <cell r="G944">
            <v>43270542</v>
          </cell>
        </row>
        <row r="945">
          <cell r="G945">
            <v>5848440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topLeftCell="A4" workbookViewId="0">
      <selection activeCell="L15" sqref="L15"/>
    </sheetView>
  </sheetViews>
  <sheetFormatPr baseColWidth="10" defaultRowHeight="15" x14ac:dyDescent="0.25"/>
  <cols>
    <col min="1" max="1" width="8.5703125" customWidth="1"/>
    <col min="2" max="2" width="53.42578125" customWidth="1"/>
    <col min="3" max="3" width="8.5703125" customWidth="1"/>
    <col min="4" max="4" width="10" customWidth="1"/>
    <col min="5" max="5" width="12.85546875" customWidth="1"/>
    <col min="6" max="6" width="9.85546875" customWidth="1"/>
    <col min="7" max="7" width="12.85546875" customWidth="1"/>
    <col min="8" max="8" width="10" customWidth="1"/>
    <col min="9" max="9" width="12.85546875" customWidth="1"/>
    <col min="10" max="11" width="10" customWidth="1"/>
    <col min="12" max="12" width="14.28515625" customWidth="1"/>
    <col min="13" max="13" width="10" customWidth="1"/>
  </cols>
  <sheetData>
    <row r="1" spans="1:19" ht="18.75" customHeight="1" thickTop="1" x14ac:dyDescent="0.2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4"/>
      <c r="K1" s="38"/>
      <c r="L1" s="39"/>
      <c r="M1" s="40"/>
      <c r="N1" s="79"/>
      <c r="O1" s="79"/>
      <c r="P1" s="79"/>
      <c r="Q1" s="79"/>
      <c r="R1" s="79"/>
      <c r="S1" s="79"/>
    </row>
    <row r="2" spans="1:19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6"/>
      <c r="K2" s="41"/>
      <c r="L2" s="42"/>
      <c r="M2" s="43"/>
      <c r="N2" s="79"/>
      <c r="O2" s="79"/>
      <c r="P2" s="79"/>
      <c r="Q2" s="79"/>
      <c r="R2" s="79"/>
      <c r="S2" s="79"/>
    </row>
    <row r="3" spans="1:19" ht="15.75" thickBot="1" x14ac:dyDescent="0.3">
      <c r="A3" s="297" t="s">
        <v>97</v>
      </c>
      <c r="B3" s="298"/>
      <c r="C3" s="298"/>
      <c r="D3" s="298"/>
      <c r="E3" s="298"/>
      <c r="F3" s="298"/>
      <c r="G3" s="298"/>
      <c r="H3" s="298"/>
      <c r="I3" s="298"/>
      <c r="J3" s="299"/>
      <c r="K3" s="44"/>
      <c r="L3" s="45"/>
      <c r="M3" s="46"/>
      <c r="N3" s="79"/>
      <c r="O3" s="79"/>
      <c r="P3" s="79"/>
      <c r="Q3" s="79"/>
      <c r="R3" s="79"/>
      <c r="S3" s="79"/>
    </row>
    <row r="4" spans="1:19" ht="13.5" customHeight="1" thickTop="1" thickBot="1" x14ac:dyDescent="0.3">
      <c r="N4" s="79"/>
      <c r="O4" s="79"/>
      <c r="P4" s="79"/>
      <c r="Q4" s="79"/>
      <c r="R4" s="79"/>
      <c r="S4" s="79"/>
    </row>
    <row r="5" spans="1:19" ht="15.75" thickTop="1" x14ac:dyDescent="0.25">
      <c r="A5" s="47" t="s">
        <v>147</v>
      </c>
      <c r="B5" s="35"/>
      <c r="C5" s="35"/>
      <c r="D5" s="48" t="s">
        <v>175</v>
      </c>
      <c r="E5" s="49"/>
      <c r="F5" s="49"/>
      <c r="G5" s="49"/>
      <c r="H5" s="50"/>
      <c r="I5" s="49" t="s">
        <v>173</v>
      </c>
      <c r="J5" s="49"/>
      <c r="K5" s="49"/>
      <c r="L5" s="49"/>
      <c r="M5" s="51"/>
      <c r="N5" s="79"/>
      <c r="O5" s="79"/>
      <c r="P5" s="79"/>
      <c r="Q5" s="79"/>
      <c r="R5" s="79"/>
      <c r="S5" s="79"/>
    </row>
    <row r="6" spans="1:19" ht="36.75" customHeight="1" x14ac:dyDescent="0.25">
      <c r="A6" s="288" t="s">
        <v>150</v>
      </c>
      <c r="B6" s="289"/>
      <c r="C6" s="290"/>
      <c r="D6" s="52" t="s">
        <v>148</v>
      </c>
      <c r="E6" s="20"/>
      <c r="F6" s="20"/>
      <c r="G6" s="20"/>
      <c r="H6" s="53"/>
      <c r="I6" s="20" t="s">
        <v>149</v>
      </c>
      <c r="J6" s="20"/>
      <c r="K6" s="20"/>
      <c r="L6" s="20"/>
      <c r="M6" s="54"/>
      <c r="N6" s="79"/>
      <c r="O6" s="79"/>
      <c r="P6" s="79"/>
      <c r="Q6" s="79"/>
      <c r="R6" s="79"/>
      <c r="S6" s="79"/>
    </row>
    <row r="7" spans="1:19" s="19" customFormat="1" ht="13.5" customHeight="1" x14ac:dyDescent="0.25">
      <c r="A7" s="118" t="s">
        <v>152</v>
      </c>
      <c r="B7" s="119"/>
      <c r="C7" s="120"/>
      <c r="D7" s="52" t="s">
        <v>155</v>
      </c>
      <c r="E7" s="20"/>
      <c r="F7" s="20"/>
      <c r="G7" s="20"/>
      <c r="H7" s="53"/>
      <c r="I7" s="20" t="s">
        <v>65</v>
      </c>
      <c r="J7" s="20"/>
      <c r="K7" s="20"/>
      <c r="L7" s="20"/>
      <c r="M7" s="54"/>
      <c r="N7" s="79"/>
      <c r="O7" s="79"/>
      <c r="P7" s="79"/>
      <c r="Q7" s="79"/>
      <c r="R7" s="79"/>
      <c r="S7" s="79"/>
    </row>
    <row r="8" spans="1:19" s="19" customFormat="1" x14ac:dyDescent="0.25">
      <c r="A8" s="121" t="s">
        <v>153</v>
      </c>
      <c r="B8" s="122"/>
      <c r="C8" s="123"/>
      <c r="D8" s="60" t="s">
        <v>156</v>
      </c>
      <c r="E8" s="37"/>
      <c r="F8" s="37"/>
      <c r="G8" s="37"/>
      <c r="H8" s="61"/>
      <c r="I8" s="37" t="s">
        <v>176</v>
      </c>
      <c r="J8" s="37"/>
      <c r="K8" s="37"/>
      <c r="L8" s="37"/>
      <c r="M8" s="104"/>
      <c r="N8" s="79"/>
      <c r="O8" s="79"/>
      <c r="P8" s="79"/>
      <c r="Q8" s="79"/>
      <c r="R8" s="79"/>
      <c r="S8" s="79"/>
    </row>
    <row r="9" spans="1:19" ht="15.75" thickBot="1" x14ac:dyDescent="0.3">
      <c r="A9" s="55" t="s">
        <v>154</v>
      </c>
      <c r="B9" s="36"/>
      <c r="C9" s="36"/>
      <c r="D9" s="56" t="s">
        <v>31</v>
      </c>
      <c r="E9" s="57"/>
      <c r="F9" s="57"/>
      <c r="G9" s="57"/>
      <c r="H9" s="58"/>
      <c r="I9" s="57" t="s">
        <v>177</v>
      </c>
      <c r="J9" s="57"/>
      <c r="K9" s="57"/>
      <c r="L9" s="57"/>
      <c r="M9" s="59"/>
      <c r="N9" s="79"/>
      <c r="O9" s="79"/>
      <c r="P9" s="79"/>
      <c r="Q9" s="79"/>
      <c r="R9" s="79"/>
      <c r="S9" s="79"/>
    </row>
    <row r="10" spans="1:19" ht="12.75" customHeight="1" thickTop="1" x14ac:dyDescent="0.25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79"/>
      <c r="O10" s="79"/>
      <c r="P10" s="79"/>
      <c r="Q10" s="79"/>
      <c r="R10" s="79"/>
      <c r="S10" s="79"/>
    </row>
    <row r="11" spans="1:19" ht="15.75" thickBot="1" x14ac:dyDescent="0.3">
      <c r="A11" s="115"/>
      <c r="B11" s="115"/>
      <c r="C11" s="116"/>
      <c r="D11" s="300" t="s">
        <v>9</v>
      </c>
      <c r="E11" s="301"/>
      <c r="F11" s="300" t="s">
        <v>5</v>
      </c>
      <c r="G11" s="301"/>
      <c r="H11" s="300" t="s">
        <v>6</v>
      </c>
      <c r="I11" s="302"/>
      <c r="J11" s="301"/>
      <c r="K11" s="300" t="s">
        <v>10</v>
      </c>
      <c r="L11" s="301"/>
      <c r="M11" s="111" t="s">
        <v>11</v>
      </c>
      <c r="N11" s="79"/>
      <c r="O11" s="79"/>
      <c r="P11" s="79"/>
      <c r="Q11" s="79"/>
      <c r="R11" s="79"/>
      <c r="S11" s="79"/>
    </row>
    <row r="12" spans="1:19" ht="15.75" thickBot="1" x14ac:dyDescent="0.3">
      <c r="A12" s="22" t="s">
        <v>8</v>
      </c>
      <c r="B12" s="22" t="s">
        <v>7</v>
      </c>
      <c r="C12" s="22" t="s">
        <v>3</v>
      </c>
      <c r="D12" s="64" t="s">
        <v>2</v>
      </c>
      <c r="E12" s="64" t="s">
        <v>4</v>
      </c>
      <c r="F12" s="65" t="s">
        <v>2</v>
      </c>
      <c r="G12" s="66" t="s">
        <v>35</v>
      </c>
      <c r="H12" s="64" t="s">
        <v>2</v>
      </c>
      <c r="I12" s="64" t="s">
        <v>13</v>
      </c>
      <c r="J12" s="64" t="s">
        <v>14</v>
      </c>
      <c r="K12" s="64" t="s">
        <v>2</v>
      </c>
      <c r="L12" s="64" t="s">
        <v>15</v>
      </c>
      <c r="M12" s="67" t="s">
        <v>12</v>
      </c>
      <c r="N12" s="79"/>
      <c r="O12" s="79"/>
      <c r="P12" s="79"/>
      <c r="Q12" s="79"/>
      <c r="R12" s="79"/>
      <c r="S12" s="79"/>
    </row>
    <row r="13" spans="1:19" s="19" customFormat="1" ht="21.75" customHeight="1" thickBot="1" x14ac:dyDescent="0.3">
      <c r="A13" s="279" t="s">
        <v>151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1"/>
      <c r="N13" s="79"/>
      <c r="O13" s="79"/>
      <c r="P13" s="79"/>
      <c r="Q13" s="79"/>
      <c r="R13" s="79"/>
      <c r="S13" s="79"/>
    </row>
    <row r="14" spans="1:19" ht="15" customHeight="1" x14ac:dyDescent="0.25">
      <c r="A14" s="210" t="s">
        <v>98</v>
      </c>
      <c r="B14" s="211" t="s">
        <v>84</v>
      </c>
      <c r="C14" s="210"/>
      <c r="D14" s="212"/>
      <c r="E14" s="213"/>
      <c r="F14" s="214"/>
      <c r="G14" s="21"/>
      <c r="H14" s="215"/>
      <c r="I14" s="21"/>
      <c r="J14" s="216"/>
      <c r="K14" s="217"/>
      <c r="L14" s="31"/>
      <c r="M14" s="218"/>
      <c r="N14" s="79"/>
      <c r="O14" s="94"/>
      <c r="P14" s="94"/>
      <c r="Q14" s="94"/>
      <c r="R14" s="79"/>
      <c r="S14" s="79"/>
    </row>
    <row r="15" spans="1:19" ht="24.75" x14ac:dyDescent="0.25">
      <c r="A15" s="168" t="s">
        <v>37</v>
      </c>
      <c r="B15" s="171" t="s">
        <v>99</v>
      </c>
      <c r="C15" s="168" t="s">
        <v>100</v>
      </c>
      <c r="D15" s="170">
        <v>84</v>
      </c>
      <c r="E15" s="174">
        <v>5515</v>
      </c>
      <c r="F15" s="96">
        <v>0</v>
      </c>
      <c r="G15" s="21">
        <f>+ROUND(E15*F15,0)</f>
        <v>0</v>
      </c>
      <c r="H15" s="96" t="e">
        <f>+K15-F15</f>
        <v>#REF!</v>
      </c>
      <c r="I15" s="33" t="e">
        <f t="shared" ref="I15:I59" si="0">+ROUND(E15*H15,0)</f>
        <v>#REF!</v>
      </c>
      <c r="J15" s="69"/>
      <c r="K15" s="80" t="e">
        <f>#REF!</f>
        <v>#REF!</v>
      </c>
      <c r="L15" s="31" t="e">
        <f t="shared" ref="L15:L59" si="1">+ROUND(E15*K15,0)</f>
        <v>#REF!</v>
      </c>
      <c r="M15" s="32" t="e">
        <f>+K15/D15*100</f>
        <v>#REF!</v>
      </c>
      <c r="N15" s="79"/>
      <c r="O15" s="94"/>
      <c r="P15" s="94"/>
      <c r="Q15" s="94"/>
      <c r="R15" s="79"/>
      <c r="S15" s="79"/>
    </row>
    <row r="16" spans="1:19" s="19" customFormat="1" ht="24.75" x14ac:dyDescent="0.25">
      <c r="A16" s="168" t="s">
        <v>38</v>
      </c>
      <c r="B16" s="171" t="s">
        <v>74</v>
      </c>
      <c r="C16" s="168" t="s">
        <v>100</v>
      </c>
      <c r="D16" s="170">
        <v>178</v>
      </c>
      <c r="E16" s="174">
        <v>9340</v>
      </c>
      <c r="F16" s="96">
        <v>0</v>
      </c>
      <c r="G16" s="21">
        <f>+ROUND(E16*F16,0)</f>
        <v>0</v>
      </c>
      <c r="H16" s="96" t="e">
        <f t="shared" ref="H16:H58" si="2">+K16-F16</f>
        <v>#REF!</v>
      </c>
      <c r="I16" s="33" t="e">
        <f t="shared" si="0"/>
        <v>#REF!</v>
      </c>
      <c r="J16" s="69"/>
      <c r="K16" s="80" t="e">
        <f>#REF!</f>
        <v>#REF!</v>
      </c>
      <c r="L16" s="31" t="e">
        <f t="shared" si="1"/>
        <v>#REF!</v>
      </c>
      <c r="M16" s="32"/>
      <c r="N16" s="79"/>
      <c r="O16" s="94"/>
      <c r="P16" s="94"/>
      <c r="Q16" s="94"/>
      <c r="R16" s="79"/>
      <c r="S16" s="79"/>
    </row>
    <row r="17" spans="1:19" s="19" customFormat="1" ht="24.75" x14ac:dyDescent="0.25">
      <c r="A17" s="168" t="s">
        <v>39</v>
      </c>
      <c r="B17" s="171" t="s">
        <v>101</v>
      </c>
      <c r="C17" s="168" t="s">
        <v>55</v>
      </c>
      <c r="D17" s="170">
        <v>3</v>
      </c>
      <c r="E17" s="174">
        <v>177775</v>
      </c>
      <c r="F17" s="96">
        <v>0</v>
      </c>
      <c r="G17" s="21">
        <f>+ROUND(E17*F17,0)</f>
        <v>0</v>
      </c>
      <c r="H17" s="96" t="e">
        <f t="shared" si="2"/>
        <v>#REF!</v>
      </c>
      <c r="I17" s="33" t="e">
        <f t="shared" si="0"/>
        <v>#REF!</v>
      </c>
      <c r="J17" s="69"/>
      <c r="K17" s="80" t="e">
        <f>#REF!</f>
        <v>#REF!</v>
      </c>
      <c r="L17" s="31" t="e">
        <f t="shared" si="1"/>
        <v>#REF!</v>
      </c>
      <c r="M17" s="32"/>
      <c r="N17" s="79"/>
      <c r="O17" s="94"/>
      <c r="P17" s="94"/>
      <c r="Q17" s="94"/>
      <c r="R17" s="79"/>
      <c r="S17" s="79"/>
    </row>
    <row r="18" spans="1:19" s="19" customFormat="1" ht="15" customHeight="1" x14ac:dyDescent="0.25">
      <c r="A18" s="168" t="s">
        <v>64</v>
      </c>
      <c r="B18" s="18" t="s">
        <v>68</v>
      </c>
      <c r="C18" s="168" t="s">
        <v>33</v>
      </c>
      <c r="D18" s="170">
        <v>1</v>
      </c>
      <c r="E18" s="174">
        <v>529640</v>
      </c>
      <c r="F18" s="96">
        <v>0</v>
      </c>
      <c r="G18" s="21">
        <f t="shared" ref="G18:G59" si="3">+ROUND(E18*F18,0)</f>
        <v>0</v>
      </c>
      <c r="H18" s="96" t="e">
        <f t="shared" si="2"/>
        <v>#REF!</v>
      </c>
      <c r="I18" s="33" t="e">
        <f t="shared" si="0"/>
        <v>#REF!</v>
      </c>
      <c r="J18" s="69"/>
      <c r="K18" s="80" t="e">
        <f>#REF!</f>
        <v>#REF!</v>
      </c>
      <c r="L18" s="31" t="e">
        <f t="shared" si="1"/>
        <v>#REF!</v>
      </c>
      <c r="M18" s="32"/>
      <c r="N18" s="94"/>
      <c r="O18" s="94"/>
      <c r="P18" s="94"/>
      <c r="Q18" s="94"/>
      <c r="R18" s="79"/>
      <c r="S18" s="79"/>
    </row>
    <row r="19" spans="1:19" s="19" customFormat="1" ht="15" customHeight="1" x14ac:dyDescent="0.25">
      <c r="A19" s="168">
        <v>2</v>
      </c>
      <c r="B19" s="169" t="s">
        <v>102</v>
      </c>
      <c r="C19" s="168"/>
      <c r="D19" s="170"/>
      <c r="E19" s="174"/>
      <c r="F19" s="96"/>
      <c r="G19" s="21"/>
      <c r="H19" s="96"/>
      <c r="I19" s="33"/>
      <c r="J19" s="69"/>
      <c r="K19" s="27"/>
      <c r="L19" s="31"/>
      <c r="M19" s="32"/>
      <c r="N19" s="94"/>
      <c r="O19" s="94"/>
      <c r="P19" s="94"/>
      <c r="Q19" s="94"/>
      <c r="R19" s="79"/>
      <c r="S19" s="79"/>
    </row>
    <row r="20" spans="1:19" s="19" customFormat="1" ht="15" customHeight="1" x14ac:dyDescent="0.25">
      <c r="A20" s="168" t="s">
        <v>40</v>
      </c>
      <c r="B20" s="18" t="s">
        <v>41</v>
      </c>
      <c r="C20" s="168" t="s">
        <v>34</v>
      </c>
      <c r="D20" s="170">
        <v>1.2</v>
      </c>
      <c r="E20" s="174">
        <v>103210</v>
      </c>
      <c r="F20" s="96">
        <v>0</v>
      </c>
      <c r="G20" s="21">
        <f t="shared" si="3"/>
        <v>0</v>
      </c>
      <c r="H20" s="96" t="e">
        <f t="shared" si="2"/>
        <v>#REF!</v>
      </c>
      <c r="I20" s="34" t="e">
        <f>+ROUND(E20*H20,0)</f>
        <v>#REF!</v>
      </c>
      <c r="J20" s="69"/>
      <c r="K20" s="80" t="e">
        <f>#REF!</f>
        <v>#REF!</v>
      </c>
      <c r="L20" s="31" t="e">
        <f t="shared" si="1"/>
        <v>#REF!</v>
      </c>
      <c r="M20" s="32" t="e">
        <f t="shared" ref="M20:M54" si="4">+K20/D20*100</f>
        <v>#REF!</v>
      </c>
      <c r="N20" s="94"/>
      <c r="O20" s="94"/>
      <c r="P20" s="94"/>
      <c r="Q20" s="94"/>
      <c r="R20" s="79"/>
      <c r="S20" s="79"/>
    </row>
    <row r="21" spans="1:19" s="19" customFormat="1" ht="15" customHeight="1" x14ac:dyDescent="0.25">
      <c r="A21" s="168">
        <v>2.2000000000000002</v>
      </c>
      <c r="B21" s="171" t="s">
        <v>103</v>
      </c>
      <c r="C21" s="168" t="s">
        <v>34</v>
      </c>
      <c r="D21" s="170">
        <v>1.5</v>
      </c>
      <c r="E21" s="174">
        <v>83500</v>
      </c>
      <c r="F21" s="96">
        <v>0</v>
      </c>
      <c r="G21" s="21">
        <f t="shared" si="3"/>
        <v>0</v>
      </c>
      <c r="H21" s="96" t="e">
        <f t="shared" si="2"/>
        <v>#REF!</v>
      </c>
      <c r="I21" s="34" t="e">
        <f>+ROUND(E21*H21,0)</f>
        <v>#REF!</v>
      </c>
      <c r="J21" s="69"/>
      <c r="K21" s="80" t="e">
        <f>#REF!</f>
        <v>#REF!</v>
      </c>
      <c r="L21" s="31" t="e">
        <f t="shared" si="1"/>
        <v>#REF!</v>
      </c>
      <c r="M21" s="32"/>
      <c r="N21" s="94"/>
      <c r="O21" s="94"/>
      <c r="P21" s="94"/>
      <c r="Q21" s="94"/>
      <c r="R21" s="79"/>
      <c r="S21" s="79"/>
    </row>
    <row r="22" spans="1:19" s="19" customFormat="1" ht="15" customHeight="1" x14ac:dyDescent="0.25">
      <c r="A22" s="168" t="s">
        <v>66</v>
      </c>
      <c r="B22" s="171" t="s">
        <v>42</v>
      </c>
      <c r="C22" s="168" t="s">
        <v>34</v>
      </c>
      <c r="D22" s="170">
        <v>2.41</v>
      </c>
      <c r="E22" s="174">
        <v>78545</v>
      </c>
      <c r="F22" s="96">
        <v>0</v>
      </c>
      <c r="G22" s="21">
        <f t="shared" si="3"/>
        <v>0</v>
      </c>
      <c r="H22" s="96" t="e">
        <f t="shared" si="2"/>
        <v>#REF!</v>
      </c>
      <c r="I22" s="33" t="e">
        <f t="shared" si="0"/>
        <v>#REF!</v>
      </c>
      <c r="J22" s="69"/>
      <c r="K22" s="80" t="e">
        <f>#REF!</f>
        <v>#REF!</v>
      </c>
      <c r="L22" s="31" t="e">
        <f t="shared" si="1"/>
        <v>#REF!</v>
      </c>
      <c r="M22" s="32"/>
      <c r="N22" s="94"/>
      <c r="O22" s="94"/>
      <c r="P22" s="94"/>
      <c r="Q22" s="94"/>
      <c r="R22" s="79"/>
      <c r="S22" s="79"/>
    </row>
    <row r="23" spans="1:19" s="19" customFormat="1" ht="15" customHeight="1" x14ac:dyDescent="0.25">
      <c r="A23" s="168">
        <v>3</v>
      </c>
      <c r="B23" s="23" t="s">
        <v>104</v>
      </c>
      <c r="C23" s="168"/>
      <c r="D23" s="170"/>
      <c r="E23" s="174"/>
      <c r="F23" s="96"/>
      <c r="G23" s="21"/>
      <c r="H23" s="96"/>
      <c r="I23" s="33"/>
      <c r="J23" s="69"/>
      <c r="K23" s="80"/>
      <c r="L23" s="31"/>
      <c r="M23" s="32"/>
      <c r="N23" s="94"/>
      <c r="O23" s="94"/>
      <c r="P23" s="94"/>
      <c r="Q23" s="94"/>
      <c r="R23" s="79"/>
      <c r="S23" s="79"/>
    </row>
    <row r="24" spans="1:19" s="19" customFormat="1" ht="15" customHeight="1" x14ac:dyDescent="0.25">
      <c r="A24" s="168" t="s">
        <v>43</v>
      </c>
      <c r="B24" s="171" t="s">
        <v>44</v>
      </c>
      <c r="C24" s="168" t="s">
        <v>34</v>
      </c>
      <c r="D24" s="170">
        <v>82.12</v>
      </c>
      <c r="E24" s="174">
        <v>26730</v>
      </c>
      <c r="F24" s="96">
        <v>0</v>
      </c>
      <c r="G24" s="21">
        <f t="shared" si="3"/>
        <v>0</v>
      </c>
      <c r="H24" s="96" t="e">
        <f t="shared" si="2"/>
        <v>#REF!</v>
      </c>
      <c r="I24" s="33" t="e">
        <f t="shared" si="0"/>
        <v>#REF!</v>
      </c>
      <c r="J24" s="69"/>
      <c r="K24" s="80" t="e">
        <f>#REF!</f>
        <v>#REF!</v>
      </c>
      <c r="L24" s="31" t="e">
        <f t="shared" si="1"/>
        <v>#REF!</v>
      </c>
      <c r="M24" s="32"/>
      <c r="N24" s="94"/>
      <c r="O24" s="94"/>
      <c r="P24" s="94"/>
      <c r="Q24" s="94"/>
      <c r="R24" s="79"/>
      <c r="S24" s="79"/>
    </row>
    <row r="25" spans="1:19" s="19" customFormat="1" ht="15" customHeight="1" x14ac:dyDescent="0.25">
      <c r="A25" s="168">
        <v>4</v>
      </c>
      <c r="B25" s="23" t="s">
        <v>85</v>
      </c>
      <c r="C25" s="168"/>
      <c r="D25" s="170"/>
      <c r="E25" s="174"/>
      <c r="F25" s="96"/>
      <c r="G25" s="21"/>
      <c r="H25" s="96"/>
      <c r="I25" s="33"/>
      <c r="J25" s="69"/>
      <c r="K25" s="80"/>
      <c r="L25" s="31"/>
      <c r="M25" s="32"/>
      <c r="N25" s="94"/>
      <c r="O25" s="94"/>
      <c r="P25" s="94"/>
      <c r="Q25" s="94"/>
      <c r="R25" s="79"/>
      <c r="S25" s="79"/>
    </row>
    <row r="26" spans="1:19" s="19" customFormat="1" ht="15" customHeight="1" x14ac:dyDescent="0.25">
      <c r="A26" s="168" t="s">
        <v>45</v>
      </c>
      <c r="B26" s="171" t="s">
        <v>46</v>
      </c>
      <c r="C26" s="168" t="s">
        <v>34</v>
      </c>
      <c r="D26" s="170">
        <v>128.94999999999999</v>
      </c>
      <c r="E26" s="174">
        <v>22030</v>
      </c>
      <c r="F26" s="96">
        <v>0</v>
      </c>
      <c r="G26" s="21">
        <f t="shared" si="3"/>
        <v>0</v>
      </c>
      <c r="H26" s="96" t="e">
        <f t="shared" si="2"/>
        <v>#REF!</v>
      </c>
      <c r="I26" s="33" t="e">
        <f t="shared" si="0"/>
        <v>#REF!</v>
      </c>
      <c r="J26" s="69"/>
      <c r="K26" s="80" t="e">
        <f>#REF!</f>
        <v>#REF!</v>
      </c>
      <c r="L26" s="31" t="e">
        <f t="shared" si="1"/>
        <v>#REF!</v>
      </c>
      <c r="M26" s="32"/>
      <c r="N26" s="94"/>
      <c r="O26" s="94"/>
      <c r="P26" s="94"/>
      <c r="Q26" s="94"/>
      <c r="R26" s="79"/>
      <c r="S26" s="79"/>
    </row>
    <row r="27" spans="1:19" s="19" customFormat="1" ht="15" customHeight="1" x14ac:dyDescent="0.25">
      <c r="A27" s="168">
        <v>4.2</v>
      </c>
      <c r="B27" s="171" t="s">
        <v>75</v>
      </c>
      <c r="C27" s="168" t="s">
        <v>34</v>
      </c>
      <c r="D27" s="170">
        <v>17.170000000000002</v>
      </c>
      <c r="E27" s="174">
        <v>26190</v>
      </c>
      <c r="F27" s="96">
        <v>0</v>
      </c>
      <c r="G27" s="21">
        <f t="shared" si="3"/>
        <v>0</v>
      </c>
      <c r="H27" s="96" t="e">
        <f t="shared" si="2"/>
        <v>#REF!</v>
      </c>
      <c r="I27" s="33" t="e">
        <f t="shared" si="0"/>
        <v>#REF!</v>
      </c>
      <c r="J27" s="69"/>
      <c r="K27" s="80" t="e">
        <f>#REF!</f>
        <v>#REF!</v>
      </c>
      <c r="L27" s="31" t="e">
        <f t="shared" si="1"/>
        <v>#REF!</v>
      </c>
      <c r="M27" s="32"/>
      <c r="N27" s="94"/>
      <c r="O27" s="94"/>
      <c r="P27" s="94"/>
      <c r="Q27" s="94"/>
      <c r="R27" s="79"/>
      <c r="S27" s="79"/>
    </row>
    <row r="28" spans="1:19" s="19" customFormat="1" ht="15" customHeight="1" x14ac:dyDescent="0.25">
      <c r="A28" s="168">
        <v>4.3</v>
      </c>
      <c r="B28" s="171" t="s">
        <v>105</v>
      </c>
      <c r="C28" s="168" t="s">
        <v>96</v>
      </c>
      <c r="D28" s="170">
        <v>42</v>
      </c>
      <c r="E28" s="174">
        <v>26730</v>
      </c>
      <c r="F28" s="96">
        <v>0</v>
      </c>
      <c r="G28" s="21">
        <f t="shared" si="3"/>
        <v>0</v>
      </c>
      <c r="H28" s="96" t="e">
        <f t="shared" si="2"/>
        <v>#REF!</v>
      </c>
      <c r="I28" s="33" t="e">
        <f t="shared" si="0"/>
        <v>#REF!</v>
      </c>
      <c r="J28" s="69"/>
      <c r="K28" s="80" t="e">
        <f>#REF!</f>
        <v>#REF!</v>
      </c>
      <c r="L28" s="31" t="e">
        <f t="shared" si="1"/>
        <v>#REF!</v>
      </c>
      <c r="M28" s="32"/>
      <c r="N28" s="94"/>
      <c r="O28" s="94"/>
      <c r="P28" s="94"/>
      <c r="Q28" s="94"/>
      <c r="R28" s="79"/>
      <c r="S28" s="79"/>
    </row>
    <row r="29" spans="1:19" s="19" customFormat="1" ht="15" customHeight="1" x14ac:dyDescent="0.25">
      <c r="A29" s="168">
        <v>5</v>
      </c>
      <c r="B29" s="23" t="s">
        <v>106</v>
      </c>
      <c r="C29" s="168"/>
      <c r="D29" s="170"/>
      <c r="E29" s="174"/>
      <c r="F29" s="96"/>
      <c r="G29" s="21"/>
      <c r="H29" s="96"/>
      <c r="I29" s="33"/>
      <c r="J29" s="69"/>
      <c r="K29" s="80"/>
      <c r="L29" s="31"/>
      <c r="M29" s="32"/>
      <c r="N29" s="94"/>
      <c r="O29" s="94"/>
      <c r="P29" s="94"/>
      <c r="Q29" s="94"/>
      <c r="R29" s="79"/>
      <c r="S29" s="79"/>
    </row>
    <row r="30" spans="1:19" s="19" customFormat="1" ht="15" customHeight="1" x14ac:dyDescent="0.25">
      <c r="A30" s="168" t="s">
        <v>48</v>
      </c>
      <c r="B30" s="171" t="s">
        <v>49</v>
      </c>
      <c r="C30" s="168" t="s">
        <v>34</v>
      </c>
      <c r="D30" s="170">
        <v>50.41</v>
      </c>
      <c r="E30" s="174">
        <v>18080</v>
      </c>
      <c r="F30" s="96">
        <v>0</v>
      </c>
      <c r="G30" s="21">
        <f t="shared" si="3"/>
        <v>0</v>
      </c>
      <c r="H30" s="96" t="e">
        <f t="shared" si="2"/>
        <v>#REF!</v>
      </c>
      <c r="I30" s="33" t="e">
        <f t="shared" si="0"/>
        <v>#REF!</v>
      </c>
      <c r="J30" s="69"/>
      <c r="K30" s="80" t="e">
        <f>#REF!</f>
        <v>#REF!</v>
      </c>
      <c r="L30" s="31" t="e">
        <f t="shared" si="1"/>
        <v>#REF!</v>
      </c>
      <c r="M30" s="32"/>
      <c r="N30" s="94"/>
      <c r="O30" s="94"/>
      <c r="P30" s="94"/>
      <c r="Q30" s="94"/>
      <c r="R30" s="79"/>
      <c r="S30" s="79"/>
    </row>
    <row r="31" spans="1:19" s="19" customFormat="1" ht="15" customHeight="1" x14ac:dyDescent="0.25">
      <c r="A31" s="168" t="s">
        <v>50</v>
      </c>
      <c r="B31" s="171" t="s">
        <v>51</v>
      </c>
      <c r="C31" s="168" t="s">
        <v>34</v>
      </c>
      <c r="D31" s="170">
        <v>29.97</v>
      </c>
      <c r="E31" s="174">
        <v>77662</v>
      </c>
      <c r="F31" s="96">
        <v>0</v>
      </c>
      <c r="G31" s="21">
        <f t="shared" si="3"/>
        <v>0</v>
      </c>
      <c r="H31" s="96" t="e">
        <f t="shared" si="2"/>
        <v>#REF!</v>
      </c>
      <c r="I31" s="33" t="e">
        <f t="shared" si="0"/>
        <v>#REF!</v>
      </c>
      <c r="J31" s="69"/>
      <c r="K31" s="80" t="e">
        <f>#REF!</f>
        <v>#REF!</v>
      </c>
      <c r="L31" s="31" t="e">
        <f t="shared" si="1"/>
        <v>#REF!</v>
      </c>
      <c r="M31" s="32"/>
      <c r="N31" s="94"/>
      <c r="O31" s="94"/>
      <c r="P31" s="94"/>
      <c r="Q31" s="94"/>
      <c r="R31" s="79"/>
      <c r="S31" s="79"/>
    </row>
    <row r="32" spans="1:19" s="19" customFormat="1" ht="15" customHeight="1" x14ac:dyDescent="0.25">
      <c r="A32" s="168">
        <v>6</v>
      </c>
      <c r="B32" s="23" t="s">
        <v>107</v>
      </c>
      <c r="C32" s="168"/>
      <c r="D32" s="170"/>
      <c r="E32" s="174"/>
      <c r="F32" s="96"/>
      <c r="G32" s="21"/>
      <c r="H32" s="96"/>
      <c r="I32" s="33"/>
      <c r="J32" s="69"/>
      <c r="K32" s="80"/>
      <c r="L32" s="31"/>
      <c r="M32" s="32"/>
      <c r="N32" s="94"/>
      <c r="O32" s="94"/>
      <c r="P32" s="94"/>
      <c r="Q32" s="94"/>
      <c r="R32" s="79"/>
      <c r="S32" s="79"/>
    </row>
    <row r="33" spans="1:19" s="19" customFormat="1" ht="24" customHeight="1" x14ac:dyDescent="0.25">
      <c r="A33" s="168" t="s">
        <v>52</v>
      </c>
      <c r="B33" s="171" t="s">
        <v>108</v>
      </c>
      <c r="C33" s="168" t="s">
        <v>34</v>
      </c>
      <c r="D33" s="170">
        <v>2.41</v>
      </c>
      <c r="E33" s="174">
        <v>70360</v>
      </c>
      <c r="F33" s="96">
        <v>0</v>
      </c>
      <c r="G33" s="21">
        <f t="shared" si="3"/>
        <v>0</v>
      </c>
      <c r="H33" s="96" t="e">
        <f t="shared" si="2"/>
        <v>#REF!</v>
      </c>
      <c r="I33" s="33" t="e">
        <f t="shared" si="0"/>
        <v>#REF!</v>
      </c>
      <c r="J33" s="69"/>
      <c r="K33" s="80" t="e">
        <f>#REF!</f>
        <v>#REF!</v>
      </c>
      <c r="L33" s="31" t="e">
        <f t="shared" si="1"/>
        <v>#REF!</v>
      </c>
      <c r="M33" s="32"/>
      <c r="N33" s="94"/>
      <c r="O33" s="94"/>
      <c r="P33" s="94"/>
      <c r="Q33" s="94"/>
      <c r="R33" s="79"/>
      <c r="S33" s="79"/>
    </row>
    <row r="34" spans="1:19" s="19" customFormat="1" ht="26.25" customHeight="1" x14ac:dyDescent="0.25">
      <c r="A34" s="168">
        <v>6.2</v>
      </c>
      <c r="B34" s="171" t="s">
        <v>109</v>
      </c>
      <c r="C34" s="168" t="s">
        <v>34</v>
      </c>
      <c r="D34" s="170">
        <v>0</v>
      </c>
      <c r="E34" s="174">
        <v>138647</v>
      </c>
      <c r="F34" s="96">
        <v>0</v>
      </c>
      <c r="G34" s="21">
        <f t="shared" si="3"/>
        <v>0</v>
      </c>
      <c r="H34" s="96" t="e">
        <f t="shared" si="2"/>
        <v>#REF!</v>
      </c>
      <c r="I34" s="33" t="e">
        <f t="shared" si="0"/>
        <v>#REF!</v>
      </c>
      <c r="J34" s="69"/>
      <c r="K34" s="80" t="e">
        <f>#REF!</f>
        <v>#REF!</v>
      </c>
      <c r="L34" s="31" t="e">
        <f t="shared" si="1"/>
        <v>#REF!</v>
      </c>
      <c r="M34" s="32"/>
      <c r="N34" s="94"/>
      <c r="O34" s="94"/>
      <c r="P34" s="94"/>
      <c r="Q34" s="94"/>
      <c r="R34" s="79"/>
      <c r="S34" s="79"/>
    </row>
    <row r="35" spans="1:19" s="19" customFormat="1" ht="27.75" customHeight="1" x14ac:dyDescent="0.25">
      <c r="A35" s="168">
        <v>6.3</v>
      </c>
      <c r="B35" s="171" t="s">
        <v>110</v>
      </c>
      <c r="C35" s="168" t="s">
        <v>34</v>
      </c>
      <c r="D35" s="170">
        <v>44.63</v>
      </c>
      <c r="E35" s="174">
        <v>73578</v>
      </c>
      <c r="F35" s="96">
        <v>0</v>
      </c>
      <c r="G35" s="21">
        <f t="shared" si="3"/>
        <v>0</v>
      </c>
      <c r="H35" s="96" t="e">
        <f t="shared" si="2"/>
        <v>#REF!</v>
      </c>
      <c r="I35" s="33" t="e">
        <f t="shared" si="0"/>
        <v>#REF!</v>
      </c>
      <c r="J35" s="69"/>
      <c r="K35" s="80" t="e">
        <f>#REF!</f>
        <v>#REF!</v>
      </c>
      <c r="L35" s="31" t="e">
        <f t="shared" si="1"/>
        <v>#REF!</v>
      </c>
      <c r="M35" s="32"/>
      <c r="N35" s="94"/>
      <c r="O35" s="94"/>
      <c r="P35" s="94"/>
      <c r="Q35" s="94"/>
      <c r="R35" s="79"/>
      <c r="S35" s="79"/>
    </row>
    <row r="36" spans="1:19" s="19" customFormat="1" ht="15" customHeight="1" x14ac:dyDescent="0.25">
      <c r="A36" s="168">
        <v>7</v>
      </c>
      <c r="B36" s="23" t="s">
        <v>111</v>
      </c>
      <c r="C36" s="168"/>
      <c r="D36" s="170"/>
      <c r="E36" s="174"/>
      <c r="F36" s="96"/>
      <c r="G36" s="21"/>
      <c r="H36" s="96"/>
      <c r="I36" s="33"/>
      <c r="J36" s="69"/>
      <c r="K36" s="80"/>
      <c r="L36" s="31"/>
      <c r="M36" s="32"/>
      <c r="N36" s="94"/>
      <c r="O36" s="94"/>
      <c r="P36" s="94"/>
      <c r="Q36" s="94"/>
      <c r="R36" s="79"/>
      <c r="S36" s="79"/>
    </row>
    <row r="37" spans="1:19" s="19" customFormat="1" ht="24.75" x14ac:dyDescent="0.25">
      <c r="A37" s="168" t="s">
        <v>53</v>
      </c>
      <c r="B37" s="171" t="s">
        <v>112</v>
      </c>
      <c r="C37" s="168" t="s">
        <v>47</v>
      </c>
      <c r="D37" s="170">
        <v>40.5</v>
      </c>
      <c r="E37" s="174">
        <v>10500</v>
      </c>
      <c r="F37" s="96">
        <v>0</v>
      </c>
      <c r="G37" s="21">
        <f t="shared" si="3"/>
        <v>0</v>
      </c>
      <c r="H37" s="96" t="e">
        <f t="shared" si="2"/>
        <v>#REF!</v>
      </c>
      <c r="I37" s="33" t="e">
        <f t="shared" si="0"/>
        <v>#REF!</v>
      </c>
      <c r="J37" s="69"/>
      <c r="K37" s="80" t="e">
        <f>#REF!</f>
        <v>#REF!</v>
      </c>
      <c r="L37" s="31" t="e">
        <f t="shared" si="1"/>
        <v>#REF!</v>
      </c>
      <c r="M37" s="32"/>
      <c r="N37" s="94"/>
      <c r="O37" s="94"/>
      <c r="P37" s="94"/>
      <c r="Q37" s="94"/>
      <c r="R37" s="79"/>
      <c r="S37" s="79"/>
    </row>
    <row r="38" spans="1:19" s="19" customFormat="1" ht="24.75" x14ac:dyDescent="0.25">
      <c r="A38" s="168">
        <v>7.2</v>
      </c>
      <c r="B38" s="171" t="s">
        <v>113</v>
      </c>
      <c r="C38" s="168" t="s">
        <v>47</v>
      </c>
      <c r="D38" s="170">
        <v>0</v>
      </c>
      <c r="E38" s="174">
        <v>0</v>
      </c>
      <c r="F38" s="96">
        <v>0</v>
      </c>
      <c r="G38" s="21">
        <f t="shared" si="3"/>
        <v>0</v>
      </c>
      <c r="H38" s="96" t="e">
        <f t="shared" si="2"/>
        <v>#REF!</v>
      </c>
      <c r="I38" s="33" t="e">
        <f t="shared" si="0"/>
        <v>#REF!</v>
      </c>
      <c r="J38" s="69"/>
      <c r="K38" s="80" t="e">
        <f>#REF!</f>
        <v>#REF!</v>
      </c>
      <c r="L38" s="31" t="e">
        <f t="shared" si="1"/>
        <v>#REF!</v>
      </c>
      <c r="M38" s="32"/>
      <c r="N38" s="94"/>
      <c r="O38" s="94"/>
      <c r="P38" s="94"/>
      <c r="Q38" s="94"/>
      <c r="R38" s="79"/>
      <c r="S38" s="79"/>
    </row>
    <row r="39" spans="1:19" s="19" customFormat="1" ht="24.75" x14ac:dyDescent="0.25">
      <c r="A39" s="168" t="s">
        <v>67</v>
      </c>
      <c r="B39" s="171" t="s">
        <v>114</v>
      </c>
      <c r="C39" s="168" t="s">
        <v>47</v>
      </c>
      <c r="D39" s="170">
        <v>84</v>
      </c>
      <c r="E39" s="174">
        <v>27510</v>
      </c>
      <c r="F39" s="96">
        <v>0</v>
      </c>
      <c r="G39" s="21">
        <f t="shared" si="3"/>
        <v>0</v>
      </c>
      <c r="H39" s="96" t="e">
        <f t="shared" si="2"/>
        <v>#REF!</v>
      </c>
      <c r="I39" s="33" t="e">
        <f t="shared" si="0"/>
        <v>#REF!</v>
      </c>
      <c r="J39" s="69"/>
      <c r="K39" s="80" t="e">
        <f>#REF!</f>
        <v>#REF!</v>
      </c>
      <c r="L39" s="31" t="e">
        <f t="shared" si="1"/>
        <v>#REF!</v>
      </c>
      <c r="M39" s="32"/>
      <c r="N39" s="94"/>
      <c r="O39" s="94"/>
      <c r="P39" s="94"/>
      <c r="Q39" s="94"/>
      <c r="R39" s="79"/>
      <c r="S39" s="79"/>
    </row>
    <row r="40" spans="1:19" s="19" customFormat="1" x14ac:dyDescent="0.25">
      <c r="A40" s="168" t="s">
        <v>54</v>
      </c>
      <c r="B40" s="171" t="s">
        <v>115</v>
      </c>
      <c r="C40" s="168" t="s">
        <v>55</v>
      </c>
      <c r="D40" s="170">
        <v>4</v>
      </c>
      <c r="E40" s="174">
        <v>78130</v>
      </c>
      <c r="F40" s="96">
        <v>0</v>
      </c>
      <c r="G40" s="21">
        <f t="shared" si="3"/>
        <v>0</v>
      </c>
      <c r="H40" s="96" t="e">
        <f t="shared" si="2"/>
        <v>#REF!</v>
      </c>
      <c r="I40" s="33" t="e">
        <f t="shared" si="0"/>
        <v>#REF!</v>
      </c>
      <c r="J40" s="69"/>
      <c r="K40" s="80" t="e">
        <f>#REF!</f>
        <v>#REF!</v>
      </c>
      <c r="L40" s="31" t="e">
        <f t="shared" si="1"/>
        <v>#REF!</v>
      </c>
      <c r="M40" s="32"/>
      <c r="N40" s="94"/>
      <c r="O40" s="94"/>
      <c r="P40" s="94"/>
      <c r="Q40" s="94"/>
      <c r="R40" s="79"/>
      <c r="S40" s="79"/>
    </row>
    <row r="41" spans="1:19" s="19" customFormat="1" x14ac:dyDescent="0.25">
      <c r="A41" s="168" t="s">
        <v>56</v>
      </c>
      <c r="B41" s="171" t="s">
        <v>116</v>
      </c>
      <c r="C41" s="168" t="s">
        <v>55</v>
      </c>
      <c r="D41" s="170">
        <v>4</v>
      </c>
      <c r="E41" s="174">
        <v>52165</v>
      </c>
      <c r="F41" s="96">
        <v>0</v>
      </c>
      <c r="G41" s="21">
        <f t="shared" si="3"/>
        <v>0</v>
      </c>
      <c r="H41" s="96" t="e">
        <f t="shared" si="2"/>
        <v>#REF!</v>
      </c>
      <c r="I41" s="33" t="e">
        <f t="shared" si="0"/>
        <v>#REF!</v>
      </c>
      <c r="J41" s="69"/>
      <c r="K41" s="80" t="e">
        <f>#REF!</f>
        <v>#REF!</v>
      </c>
      <c r="L41" s="31" t="e">
        <f t="shared" si="1"/>
        <v>#REF!</v>
      </c>
      <c r="M41" s="32"/>
      <c r="N41" s="94"/>
      <c r="O41" s="94"/>
      <c r="P41" s="94"/>
      <c r="Q41" s="94"/>
      <c r="R41" s="79"/>
      <c r="S41" s="79"/>
    </row>
    <row r="42" spans="1:19" s="19" customFormat="1" x14ac:dyDescent="0.25">
      <c r="A42" s="168" t="s">
        <v>57</v>
      </c>
      <c r="B42" s="171" t="s">
        <v>117</v>
      </c>
      <c r="C42" s="168" t="s">
        <v>47</v>
      </c>
      <c r="D42" s="170">
        <v>1.4</v>
      </c>
      <c r="E42" s="174">
        <v>526335</v>
      </c>
      <c r="F42" s="96">
        <v>0</v>
      </c>
      <c r="G42" s="21">
        <f t="shared" si="3"/>
        <v>0</v>
      </c>
      <c r="H42" s="96" t="e">
        <f t="shared" si="2"/>
        <v>#REF!</v>
      </c>
      <c r="I42" s="33" t="e">
        <f t="shared" si="0"/>
        <v>#REF!</v>
      </c>
      <c r="J42" s="69"/>
      <c r="K42" s="80" t="e">
        <f>#REF!</f>
        <v>#REF!</v>
      </c>
      <c r="L42" s="31" t="e">
        <f t="shared" si="1"/>
        <v>#REF!</v>
      </c>
      <c r="M42" s="32"/>
      <c r="N42" s="94"/>
      <c r="O42" s="94"/>
      <c r="P42" s="94"/>
      <c r="Q42" s="94"/>
      <c r="R42" s="79"/>
      <c r="S42" s="79"/>
    </row>
    <row r="43" spans="1:19" s="19" customFormat="1" x14ac:dyDescent="0.25">
      <c r="A43" s="168" t="s">
        <v>58</v>
      </c>
      <c r="B43" s="171" t="s">
        <v>76</v>
      </c>
      <c r="C43" s="168" t="s">
        <v>55</v>
      </c>
      <c r="D43" s="170">
        <v>3</v>
      </c>
      <c r="E43" s="174">
        <v>441688</v>
      </c>
      <c r="F43" s="96">
        <v>0</v>
      </c>
      <c r="G43" s="21">
        <f t="shared" si="3"/>
        <v>0</v>
      </c>
      <c r="H43" s="96" t="e">
        <f t="shared" si="2"/>
        <v>#REF!</v>
      </c>
      <c r="I43" s="33" t="e">
        <f t="shared" si="0"/>
        <v>#REF!</v>
      </c>
      <c r="J43" s="69"/>
      <c r="K43" s="80" t="e">
        <f>#REF!</f>
        <v>#REF!</v>
      </c>
      <c r="L43" s="31" t="e">
        <f t="shared" si="1"/>
        <v>#REF!</v>
      </c>
      <c r="M43" s="32"/>
      <c r="N43" s="94"/>
      <c r="O43" s="94"/>
      <c r="P43" s="94"/>
      <c r="Q43" s="94"/>
      <c r="R43" s="79"/>
      <c r="S43" s="79"/>
    </row>
    <row r="44" spans="1:19" s="19" customFormat="1" x14ac:dyDescent="0.25">
      <c r="A44" s="168" t="s">
        <v>59</v>
      </c>
      <c r="B44" s="171" t="s">
        <v>77</v>
      </c>
      <c r="C44" s="168" t="s">
        <v>55</v>
      </c>
      <c r="D44" s="170">
        <v>2</v>
      </c>
      <c r="E44" s="174">
        <v>432290</v>
      </c>
      <c r="F44" s="96">
        <v>0</v>
      </c>
      <c r="G44" s="21">
        <f t="shared" si="3"/>
        <v>0</v>
      </c>
      <c r="H44" s="96" t="e">
        <f t="shared" si="2"/>
        <v>#REF!</v>
      </c>
      <c r="I44" s="33" t="e">
        <f t="shared" si="0"/>
        <v>#REF!</v>
      </c>
      <c r="J44" s="69"/>
      <c r="K44" s="80" t="e">
        <f>#REF!</f>
        <v>#REF!</v>
      </c>
      <c r="L44" s="31" t="e">
        <f t="shared" si="1"/>
        <v>#REF!</v>
      </c>
      <c r="M44" s="32"/>
      <c r="N44" s="94"/>
      <c r="O44" s="94"/>
      <c r="P44" s="94"/>
      <c r="Q44" s="94"/>
      <c r="R44" s="79"/>
      <c r="S44" s="79"/>
    </row>
    <row r="45" spans="1:19" s="19" customFormat="1" x14ac:dyDescent="0.25">
      <c r="A45" s="168" t="s">
        <v>60</v>
      </c>
      <c r="B45" s="171" t="s">
        <v>78</v>
      </c>
      <c r="C45" s="168" t="s">
        <v>33</v>
      </c>
      <c r="D45" s="170">
        <v>9</v>
      </c>
      <c r="E45" s="174">
        <v>315330</v>
      </c>
      <c r="F45" s="96">
        <v>0</v>
      </c>
      <c r="G45" s="21">
        <f t="shared" si="3"/>
        <v>0</v>
      </c>
      <c r="H45" s="96" t="e">
        <f t="shared" si="2"/>
        <v>#REF!</v>
      </c>
      <c r="I45" s="33" t="e">
        <f t="shared" si="0"/>
        <v>#REF!</v>
      </c>
      <c r="J45" s="69"/>
      <c r="K45" s="80" t="e">
        <f>#REF!</f>
        <v>#REF!</v>
      </c>
      <c r="L45" s="31" t="e">
        <f t="shared" si="1"/>
        <v>#REF!</v>
      </c>
      <c r="M45" s="32"/>
      <c r="N45" s="94"/>
      <c r="O45" s="94"/>
      <c r="P45" s="94"/>
      <c r="Q45" s="94"/>
      <c r="R45" s="79"/>
      <c r="S45" s="79"/>
    </row>
    <row r="46" spans="1:19" s="19" customFormat="1" ht="36.75" x14ac:dyDescent="0.25">
      <c r="A46" s="168" t="s">
        <v>118</v>
      </c>
      <c r="B46" s="105" t="s">
        <v>119</v>
      </c>
      <c r="C46" s="168" t="s">
        <v>55</v>
      </c>
      <c r="D46" s="170">
        <v>0</v>
      </c>
      <c r="E46" s="174">
        <v>1410562</v>
      </c>
      <c r="F46" s="96">
        <v>0</v>
      </c>
      <c r="G46" s="21">
        <f t="shared" si="3"/>
        <v>0</v>
      </c>
      <c r="H46" s="96" t="e">
        <f t="shared" si="2"/>
        <v>#REF!</v>
      </c>
      <c r="I46" s="33" t="e">
        <f t="shared" si="0"/>
        <v>#REF!</v>
      </c>
      <c r="J46" s="69"/>
      <c r="K46" s="80" t="e">
        <f>#REF!</f>
        <v>#REF!</v>
      </c>
      <c r="L46" s="31" t="e">
        <f t="shared" si="1"/>
        <v>#REF!</v>
      </c>
      <c r="M46" s="32"/>
      <c r="N46" s="94"/>
      <c r="O46" s="94"/>
      <c r="P46" s="94"/>
      <c r="Q46" s="94"/>
      <c r="R46" s="79"/>
      <c r="S46" s="79"/>
    </row>
    <row r="47" spans="1:19" s="19" customFormat="1" ht="24.75" x14ac:dyDescent="0.25">
      <c r="A47" s="168" t="s">
        <v>79</v>
      </c>
      <c r="B47" s="171" t="s">
        <v>120</v>
      </c>
      <c r="C47" s="168" t="s">
        <v>55</v>
      </c>
      <c r="D47" s="170">
        <v>1</v>
      </c>
      <c r="E47" s="174">
        <v>586280</v>
      </c>
      <c r="F47" s="96">
        <v>0</v>
      </c>
      <c r="G47" s="21">
        <f t="shared" si="3"/>
        <v>0</v>
      </c>
      <c r="H47" s="96" t="e">
        <f t="shared" si="2"/>
        <v>#REF!</v>
      </c>
      <c r="I47" s="33" t="e">
        <f t="shared" si="0"/>
        <v>#REF!</v>
      </c>
      <c r="J47" s="69"/>
      <c r="K47" s="80" t="e">
        <f>#REF!</f>
        <v>#REF!</v>
      </c>
      <c r="L47" s="31" t="e">
        <f t="shared" si="1"/>
        <v>#REF!</v>
      </c>
      <c r="M47" s="32"/>
      <c r="N47" s="94"/>
      <c r="O47" s="94"/>
      <c r="P47" s="94"/>
      <c r="Q47" s="94"/>
      <c r="R47" s="79"/>
      <c r="S47" s="79"/>
    </row>
    <row r="48" spans="1:19" s="19" customFormat="1" ht="15.75" customHeight="1" x14ac:dyDescent="0.25">
      <c r="A48" s="168" t="s">
        <v>80</v>
      </c>
      <c r="B48" s="171" t="s">
        <v>159</v>
      </c>
      <c r="C48" s="168" t="s">
        <v>55</v>
      </c>
      <c r="D48" s="170">
        <v>9</v>
      </c>
      <c r="E48" s="174">
        <v>49879</v>
      </c>
      <c r="F48" s="96">
        <v>0</v>
      </c>
      <c r="G48" s="21">
        <f t="shared" si="3"/>
        <v>0</v>
      </c>
      <c r="H48" s="96" t="e">
        <f t="shared" si="2"/>
        <v>#REF!</v>
      </c>
      <c r="I48" s="33" t="e">
        <f t="shared" si="0"/>
        <v>#REF!</v>
      </c>
      <c r="J48" s="69"/>
      <c r="K48" s="80" t="e">
        <f>#REF!</f>
        <v>#REF!</v>
      </c>
      <c r="L48" s="31" t="e">
        <f t="shared" si="1"/>
        <v>#REF!</v>
      </c>
      <c r="M48" s="32" t="e">
        <f t="shared" si="4"/>
        <v>#REF!</v>
      </c>
      <c r="N48" s="94"/>
      <c r="O48" s="94"/>
      <c r="P48" s="94"/>
      <c r="Q48" s="94"/>
      <c r="R48" s="79"/>
      <c r="S48" s="79"/>
    </row>
    <row r="49" spans="1:19" s="19" customFormat="1" x14ac:dyDescent="0.25">
      <c r="A49" s="168">
        <v>8</v>
      </c>
      <c r="B49" s="23" t="s">
        <v>121</v>
      </c>
      <c r="C49" s="168"/>
      <c r="D49" s="170"/>
      <c r="E49" s="174"/>
      <c r="F49" s="96"/>
      <c r="G49" s="21"/>
      <c r="H49" s="96"/>
      <c r="I49" s="33"/>
      <c r="J49" s="69"/>
      <c r="K49" s="80"/>
      <c r="L49" s="31"/>
      <c r="M49" s="32"/>
      <c r="N49" s="94"/>
      <c r="O49" s="94"/>
      <c r="P49" s="94"/>
      <c r="Q49" s="94"/>
      <c r="R49" s="79"/>
      <c r="S49" s="79"/>
    </row>
    <row r="50" spans="1:19" s="19" customFormat="1" x14ac:dyDescent="0.25">
      <c r="A50" s="168" t="s">
        <v>61</v>
      </c>
      <c r="B50" s="171" t="s">
        <v>63</v>
      </c>
      <c r="C50" s="168" t="s">
        <v>47</v>
      </c>
      <c r="D50" s="170">
        <v>0</v>
      </c>
      <c r="E50" s="174">
        <v>10717</v>
      </c>
      <c r="F50" s="96">
        <v>0</v>
      </c>
      <c r="G50" s="21">
        <f t="shared" si="3"/>
        <v>0</v>
      </c>
      <c r="H50" s="96" t="e">
        <f t="shared" si="2"/>
        <v>#REF!</v>
      </c>
      <c r="I50" s="33" t="e">
        <f t="shared" si="0"/>
        <v>#REF!</v>
      </c>
      <c r="J50" s="69"/>
      <c r="K50" s="80" t="e">
        <f>#REF!</f>
        <v>#REF!</v>
      </c>
      <c r="L50" s="31" t="e">
        <f t="shared" si="1"/>
        <v>#REF!</v>
      </c>
      <c r="M50" s="32"/>
      <c r="N50" s="94"/>
      <c r="O50" s="94"/>
      <c r="P50" s="94"/>
      <c r="Q50" s="94"/>
      <c r="R50" s="79"/>
      <c r="S50" s="79"/>
    </row>
    <row r="51" spans="1:19" s="19" customFormat="1" ht="24" x14ac:dyDescent="0.25">
      <c r="A51" s="168" t="s">
        <v>62</v>
      </c>
      <c r="B51" s="172" t="s">
        <v>81</v>
      </c>
      <c r="C51" s="168" t="s">
        <v>34</v>
      </c>
      <c r="D51" s="170">
        <v>0</v>
      </c>
      <c r="E51" s="174">
        <v>838200</v>
      </c>
      <c r="F51" s="96">
        <v>0</v>
      </c>
      <c r="G51" s="21">
        <f t="shared" si="3"/>
        <v>0</v>
      </c>
      <c r="H51" s="96" t="e">
        <f t="shared" si="2"/>
        <v>#REF!</v>
      </c>
      <c r="I51" s="33" t="e">
        <f t="shared" si="0"/>
        <v>#REF!</v>
      </c>
      <c r="J51" s="69"/>
      <c r="K51" s="80" t="e">
        <f>#REF!</f>
        <v>#REF!</v>
      </c>
      <c r="L51" s="31" t="e">
        <f t="shared" si="1"/>
        <v>#REF!</v>
      </c>
      <c r="M51" s="32"/>
      <c r="N51" s="94"/>
      <c r="O51" s="94"/>
      <c r="P51" s="94"/>
      <c r="Q51" s="94"/>
      <c r="R51" s="79"/>
      <c r="S51" s="79"/>
    </row>
    <row r="52" spans="1:19" s="19" customFormat="1" ht="27.75" customHeight="1" x14ac:dyDescent="0.25">
      <c r="A52" s="168">
        <v>8.3000000000000007</v>
      </c>
      <c r="B52" s="172" t="s">
        <v>122</v>
      </c>
      <c r="C52" s="168" t="s">
        <v>34</v>
      </c>
      <c r="D52" s="170">
        <v>0</v>
      </c>
      <c r="E52" s="174">
        <v>972847</v>
      </c>
      <c r="F52" s="96">
        <v>0</v>
      </c>
      <c r="G52" s="21">
        <f t="shared" si="3"/>
        <v>0</v>
      </c>
      <c r="H52" s="96" t="e">
        <f t="shared" si="2"/>
        <v>#REF!</v>
      </c>
      <c r="I52" s="33" t="e">
        <f t="shared" si="0"/>
        <v>#REF!</v>
      </c>
      <c r="J52" s="69"/>
      <c r="K52" s="80" t="e">
        <f>#REF!</f>
        <v>#REF!</v>
      </c>
      <c r="L52" s="31" t="e">
        <f t="shared" si="1"/>
        <v>#REF!</v>
      </c>
      <c r="M52" s="32"/>
      <c r="N52" s="94"/>
      <c r="O52" s="94"/>
      <c r="P52" s="94"/>
      <c r="Q52" s="94"/>
      <c r="R52" s="79"/>
      <c r="S52" s="79"/>
    </row>
    <row r="53" spans="1:19" s="19" customFormat="1" x14ac:dyDescent="0.25">
      <c r="A53" s="168">
        <v>8.4</v>
      </c>
      <c r="B53" s="173" t="s">
        <v>82</v>
      </c>
      <c r="C53" s="168" t="s">
        <v>34</v>
      </c>
      <c r="D53" s="170">
        <v>2.41</v>
      </c>
      <c r="E53" s="174">
        <v>572870</v>
      </c>
      <c r="F53" s="96">
        <v>0</v>
      </c>
      <c r="G53" s="21">
        <f t="shared" si="3"/>
        <v>0</v>
      </c>
      <c r="H53" s="96" t="e">
        <f t="shared" si="2"/>
        <v>#REF!</v>
      </c>
      <c r="I53" s="33" t="e">
        <f t="shared" si="0"/>
        <v>#REF!</v>
      </c>
      <c r="J53" s="69"/>
      <c r="K53" s="27" t="e">
        <f>#REF!</f>
        <v>#REF!</v>
      </c>
      <c r="L53" s="31" t="e">
        <f t="shared" si="1"/>
        <v>#REF!</v>
      </c>
      <c r="M53" s="32"/>
      <c r="N53" s="94"/>
      <c r="O53" s="94"/>
      <c r="P53" s="94"/>
      <c r="Q53" s="94"/>
      <c r="R53" s="79"/>
      <c r="S53" s="79"/>
    </row>
    <row r="54" spans="1:19" s="19" customFormat="1" ht="24" x14ac:dyDescent="0.25">
      <c r="A54" s="168">
        <v>8.5</v>
      </c>
      <c r="B54" s="172" t="s">
        <v>123</v>
      </c>
      <c r="C54" s="168" t="s">
        <v>34</v>
      </c>
      <c r="D54" s="170">
        <v>1.1000000000000001</v>
      </c>
      <c r="E54" s="174">
        <v>687850</v>
      </c>
      <c r="F54" s="96">
        <v>0</v>
      </c>
      <c r="G54" s="21">
        <f t="shared" si="3"/>
        <v>0</v>
      </c>
      <c r="H54" s="96" t="e">
        <f t="shared" si="2"/>
        <v>#REF!</v>
      </c>
      <c r="I54" s="33" t="e">
        <f t="shared" si="0"/>
        <v>#REF!</v>
      </c>
      <c r="J54" s="69"/>
      <c r="K54" s="80" t="e">
        <f>#REF!</f>
        <v>#REF!</v>
      </c>
      <c r="L54" s="31" t="e">
        <f t="shared" si="1"/>
        <v>#REF!</v>
      </c>
      <c r="M54" s="32" t="e">
        <f t="shared" si="4"/>
        <v>#REF!</v>
      </c>
      <c r="N54" s="94"/>
      <c r="O54" s="94"/>
      <c r="P54" s="94"/>
      <c r="Q54" s="94"/>
      <c r="R54" s="79"/>
      <c r="S54" s="79"/>
    </row>
    <row r="55" spans="1:19" s="19" customFormat="1" x14ac:dyDescent="0.25">
      <c r="A55" s="168">
        <v>9</v>
      </c>
      <c r="B55" s="23" t="s">
        <v>124</v>
      </c>
      <c r="C55" s="168"/>
      <c r="D55" s="170"/>
      <c r="E55" s="174"/>
      <c r="F55" s="96"/>
      <c r="G55" s="21"/>
      <c r="H55" s="96"/>
      <c r="I55" s="33"/>
      <c r="J55" s="69"/>
      <c r="K55" s="80"/>
      <c r="L55" s="31"/>
      <c r="M55" s="32"/>
      <c r="N55" s="94"/>
      <c r="O55" s="94"/>
      <c r="P55" s="94"/>
      <c r="Q55" s="94"/>
      <c r="R55" s="79"/>
      <c r="S55" s="79"/>
    </row>
    <row r="56" spans="1:19" s="19" customFormat="1" ht="24.75" x14ac:dyDescent="0.25">
      <c r="A56" s="168" t="s">
        <v>125</v>
      </c>
      <c r="B56" s="171" t="s">
        <v>126</v>
      </c>
      <c r="C56" s="168" t="s">
        <v>127</v>
      </c>
      <c r="D56" s="170">
        <v>1.25</v>
      </c>
      <c r="E56" s="174">
        <v>1350000</v>
      </c>
      <c r="F56" s="96">
        <v>0</v>
      </c>
      <c r="G56" s="21">
        <f t="shared" si="3"/>
        <v>0</v>
      </c>
      <c r="H56" s="96" t="e">
        <f t="shared" si="2"/>
        <v>#REF!</v>
      </c>
      <c r="I56" s="33" t="e">
        <f t="shared" si="0"/>
        <v>#REF!</v>
      </c>
      <c r="J56" s="69"/>
      <c r="K56" s="80" t="e">
        <f>#REF!</f>
        <v>#REF!</v>
      </c>
      <c r="L56" s="31" t="e">
        <f t="shared" si="1"/>
        <v>#REF!</v>
      </c>
      <c r="M56" s="32"/>
      <c r="N56" s="94"/>
      <c r="O56" s="94"/>
      <c r="P56" s="94"/>
      <c r="Q56" s="94"/>
      <c r="R56" s="79"/>
      <c r="S56" s="79"/>
    </row>
    <row r="57" spans="1:19" s="19" customFormat="1" x14ac:dyDescent="0.25">
      <c r="A57" s="147">
        <v>10</v>
      </c>
      <c r="B57" s="200" t="s">
        <v>167</v>
      </c>
      <c r="C57" s="166"/>
      <c r="D57" s="167"/>
      <c r="E57" s="174"/>
      <c r="F57" s="96"/>
      <c r="G57" s="21">
        <f t="shared" si="3"/>
        <v>0</v>
      </c>
      <c r="H57" s="96"/>
      <c r="I57" s="33">
        <f t="shared" si="0"/>
        <v>0</v>
      </c>
      <c r="J57" s="69"/>
      <c r="K57" s="80"/>
      <c r="L57" s="31">
        <f t="shared" si="1"/>
        <v>0</v>
      </c>
      <c r="M57" s="32"/>
      <c r="N57" s="94"/>
      <c r="O57" s="94"/>
      <c r="P57" s="94"/>
      <c r="Q57" s="94"/>
      <c r="R57" s="79"/>
      <c r="S57" s="79"/>
    </row>
    <row r="58" spans="1:19" s="19" customFormat="1" ht="15" customHeight="1" x14ac:dyDescent="0.25">
      <c r="A58" s="147" t="s">
        <v>73</v>
      </c>
      <c r="B58" s="165" t="s">
        <v>168</v>
      </c>
      <c r="C58" s="166" t="s">
        <v>34</v>
      </c>
      <c r="D58" s="167"/>
      <c r="E58" s="174">
        <v>65740</v>
      </c>
      <c r="F58" s="96"/>
      <c r="G58" s="21">
        <f t="shared" si="3"/>
        <v>0</v>
      </c>
      <c r="H58" s="96" t="e">
        <f t="shared" si="2"/>
        <v>#REF!</v>
      </c>
      <c r="I58" s="33" t="e">
        <f t="shared" si="0"/>
        <v>#REF!</v>
      </c>
      <c r="J58" s="69"/>
      <c r="K58" s="80" t="e">
        <f>#REF!</f>
        <v>#REF!</v>
      </c>
      <c r="L58" s="31" t="e">
        <f t="shared" si="1"/>
        <v>#REF!</v>
      </c>
      <c r="M58" s="32"/>
      <c r="N58" s="94"/>
      <c r="O58" s="94"/>
      <c r="P58" s="94"/>
      <c r="Q58" s="94"/>
      <c r="R58" s="79"/>
      <c r="S58" s="79"/>
    </row>
    <row r="59" spans="1:19" s="19" customFormat="1" ht="15" customHeight="1" thickBot="1" x14ac:dyDescent="0.3">
      <c r="A59" s="155"/>
      <c r="B59" s="156"/>
      <c r="C59" s="157"/>
      <c r="D59" s="158"/>
      <c r="E59" s="177"/>
      <c r="F59" s="178"/>
      <c r="G59" s="176">
        <f t="shared" si="3"/>
        <v>0</v>
      </c>
      <c r="H59" s="159"/>
      <c r="I59" s="160">
        <f t="shared" si="0"/>
        <v>0</v>
      </c>
      <c r="J59" s="161"/>
      <c r="K59" s="162"/>
      <c r="L59" s="163">
        <f t="shared" si="1"/>
        <v>0</v>
      </c>
      <c r="M59" s="164"/>
      <c r="N59" s="94"/>
      <c r="O59" s="94"/>
      <c r="P59" s="94"/>
      <c r="Q59" s="94"/>
      <c r="R59" s="79"/>
      <c r="S59" s="79"/>
    </row>
    <row r="60" spans="1:19" s="19" customFormat="1" x14ac:dyDescent="0.25">
      <c r="A60" s="14"/>
      <c r="B60" s="108" t="s">
        <v>88</v>
      </c>
      <c r="C60" s="14"/>
      <c r="D60" s="13"/>
      <c r="E60" s="75"/>
      <c r="F60" s="29"/>
      <c r="G60" s="102">
        <f>ROUND(SUM(G14:G59),2)</f>
        <v>0</v>
      </c>
      <c r="H60" s="29"/>
      <c r="I60" s="102" t="e">
        <f>ROUND(SUM(I14:I59),2)</f>
        <v>#REF!</v>
      </c>
      <c r="J60" s="8"/>
      <c r="K60" s="98"/>
      <c r="L60" s="154" t="e">
        <f>ROUND(SUM(L14:L59),2)</f>
        <v>#REF!</v>
      </c>
      <c r="M60" s="30"/>
      <c r="N60" s="94"/>
      <c r="O60" s="94"/>
      <c r="P60" s="94"/>
      <c r="Q60" s="94"/>
      <c r="R60" s="79"/>
      <c r="S60" s="79"/>
    </row>
    <row r="61" spans="1:19" s="19" customFormat="1" x14ac:dyDescent="0.25">
      <c r="A61" s="14"/>
      <c r="B61" s="86"/>
      <c r="C61" s="14"/>
      <c r="D61" s="13"/>
      <c r="E61" s="75"/>
      <c r="F61" s="29"/>
      <c r="G61" s="2"/>
      <c r="H61" s="29"/>
      <c r="I61" s="71"/>
      <c r="J61" s="8"/>
      <c r="K61" s="98"/>
      <c r="L61" s="2"/>
      <c r="M61" s="30"/>
      <c r="N61" s="94"/>
      <c r="O61" s="94"/>
      <c r="P61" s="94"/>
      <c r="Q61" s="94"/>
      <c r="R61" s="79"/>
      <c r="S61" s="79"/>
    </row>
    <row r="62" spans="1:19" s="19" customFormat="1" x14ac:dyDescent="0.25">
      <c r="A62" s="14"/>
      <c r="B62" s="23" t="s">
        <v>36</v>
      </c>
      <c r="C62" s="72"/>
      <c r="D62" s="73"/>
      <c r="E62" s="24">
        <v>30809312</v>
      </c>
      <c r="F62" s="29" t="s">
        <v>89</v>
      </c>
      <c r="G62" s="2"/>
      <c r="H62" s="29"/>
      <c r="I62" s="24" t="e">
        <f>+I60</f>
        <v>#REF!</v>
      </c>
      <c r="J62" s="8"/>
      <c r="K62" s="98"/>
      <c r="L62" s="2"/>
      <c r="M62" s="30"/>
      <c r="N62" s="94"/>
      <c r="O62" s="94"/>
      <c r="P62" s="94"/>
      <c r="Q62" s="94"/>
      <c r="R62" s="79"/>
      <c r="S62" s="79"/>
    </row>
    <row r="63" spans="1:19" s="19" customFormat="1" x14ac:dyDescent="0.25">
      <c r="A63" s="14"/>
      <c r="B63" s="26"/>
      <c r="C63" s="14"/>
      <c r="D63" s="13"/>
      <c r="E63" s="93"/>
      <c r="F63" s="29"/>
      <c r="G63" s="2"/>
      <c r="H63" s="29" t="s">
        <v>86</v>
      </c>
      <c r="I63" s="93"/>
      <c r="J63" s="8"/>
      <c r="K63" s="98"/>
      <c r="L63" s="2"/>
      <c r="M63" s="30"/>
      <c r="N63" s="94"/>
      <c r="O63" s="94"/>
      <c r="P63" s="94"/>
      <c r="Q63" s="94"/>
      <c r="R63" s="79"/>
      <c r="S63" s="79"/>
    </row>
    <row r="64" spans="1:19" s="19" customFormat="1" x14ac:dyDescent="0.25">
      <c r="A64" s="14"/>
      <c r="B64" s="11" t="s">
        <v>26</v>
      </c>
      <c r="C64" s="12">
        <v>25</v>
      </c>
      <c r="D64" s="3"/>
      <c r="E64" s="74">
        <f>+E62*C64/100</f>
        <v>7702328</v>
      </c>
      <c r="F64" s="29"/>
      <c r="G64" s="2"/>
      <c r="H64" s="29"/>
      <c r="I64" s="17" t="e">
        <f>+I62*0.25</f>
        <v>#REF!</v>
      </c>
      <c r="J64" s="8"/>
      <c r="K64" s="98"/>
      <c r="L64" s="2"/>
      <c r="M64" s="30"/>
      <c r="N64" s="94"/>
      <c r="O64" s="94"/>
      <c r="P64" s="94"/>
      <c r="Q64" s="94"/>
      <c r="R64" s="79"/>
      <c r="S64" s="79"/>
    </row>
    <row r="65" spans="1:19" s="19" customFormat="1" x14ac:dyDescent="0.25">
      <c r="A65" s="14"/>
      <c r="B65" s="11" t="s">
        <v>27</v>
      </c>
      <c r="C65" s="12">
        <v>2</v>
      </c>
      <c r="D65" s="3"/>
      <c r="E65" s="74">
        <f>+E62*C65/100</f>
        <v>616186.24</v>
      </c>
      <c r="F65" s="29"/>
      <c r="G65" s="2"/>
      <c r="H65" s="29"/>
      <c r="I65" s="17" t="e">
        <f>+I62*0.02</f>
        <v>#REF!</v>
      </c>
      <c r="J65" s="8"/>
      <c r="K65" s="98"/>
      <c r="L65" s="2"/>
      <c r="M65" s="30"/>
      <c r="N65" s="94"/>
      <c r="O65" s="94"/>
      <c r="P65" s="94"/>
      <c r="Q65" s="94"/>
      <c r="R65" s="79"/>
      <c r="S65" s="79"/>
    </row>
    <row r="66" spans="1:19" s="19" customFormat="1" x14ac:dyDescent="0.25">
      <c r="A66" s="14"/>
      <c r="B66" s="11" t="s">
        <v>28</v>
      </c>
      <c r="C66" s="12">
        <v>5</v>
      </c>
      <c r="D66" s="3"/>
      <c r="E66" s="74">
        <f>+E62*C66/100</f>
        <v>1540465.6</v>
      </c>
      <c r="F66" s="29"/>
      <c r="G66" s="2"/>
      <c r="H66" s="29"/>
      <c r="I66" s="17" t="e">
        <f>+I62*0.05</f>
        <v>#REF!</v>
      </c>
      <c r="J66" s="8"/>
      <c r="K66" s="98"/>
      <c r="L66" s="2"/>
      <c r="M66" s="30"/>
      <c r="N66" s="94"/>
      <c r="O66" s="94"/>
      <c r="P66" s="94"/>
      <c r="Q66" s="94"/>
      <c r="R66" s="79"/>
      <c r="S66" s="79"/>
    </row>
    <row r="67" spans="1:19" s="19" customFormat="1" x14ac:dyDescent="0.25">
      <c r="A67" s="14"/>
      <c r="B67" s="10"/>
      <c r="C67" s="14"/>
      <c r="D67" s="14"/>
      <c r="E67" s="70"/>
      <c r="F67" s="29"/>
      <c r="G67" s="2"/>
      <c r="H67" s="29"/>
      <c r="I67" s="70"/>
      <c r="J67" s="8"/>
      <c r="K67" s="98"/>
      <c r="L67" s="2"/>
      <c r="M67" s="30"/>
      <c r="N67" s="94"/>
      <c r="O67" s="94"/>
      <c r="P67" s="94"/>
      <c r="Q67" s="94"/>
      <c r="R67" s="79"/>
      <c r="S67" s="79"/>
    </row>
    <row r="68" spans="1:19" s="19" customFormat="1" x14ac:dyDescent="0.25">
      <c r="A68" s="14"/>
      <c r="B68" s="11" t="s">
        <v>16</v>
      </c>
      <c r="C68" s="4"/>
      <c r="D68" s="3"/>
      <c r="E68" s="74">
        <f>ROUND(SUM(E62:E66),0)</f>
        <v>40668292</v>
      </c>
      <c r="F68" s="29"/>
      <c r="G68" s="2"/>
      <c r="H68" s="29"/>
      <c r="I68" s="17" t="e">
        <f>ROUND(SUM(I62:I66),2)</f>
        <v>#REF!</v>
      </c>
      <c r="J68" s="8"/>
      <c r="K68" s="98"/>
      <c r="L68" s="2"/>
      <c r="M68" s="30"/>
      <c r="N68" s="94"/>
      <c r="O68" s="94"/>
      <c r="P68" s="94"/>
      <c r="Q68" s="94"/>
      <c r="R68" s="79"/>
      <c r="S68" s="79"/>
    </row>
    <row r="69" spans="1:19" s="19" customFormat="1" x14ac:dyDescent="0.25">
      <c r="A69" s="14"/>
      <c r="B69" s="11" t="s">
        <v>24</v>
      </c>
      <c r="C69" s="12">
        <v>19</v>
      </c>
      <c r="D69" s="3"/>
      <c r="E69" s="74">
        <f>+E66*0.19</f>
        <v>292688.46400000004</v>
      </c>
      <c r="F69" s="29"/>
      <c r="G69" s="2"/>
      <c r="H69" s="29"/>
      <c r="I69" s="17" t="e">
        <f>+I66*0.19</f>
        <v>#REF!</v>
      </c>
      <c r="J69" s="8"/>
      <c r="K69" s="98"/>
      <c r="L69" s="2"/>
      <c r="M69" s="30"/>
      <c r="N69" s="94"/>
      <c r="O69" s="94"/>
      <c r="P69" s="94"/>
      <c r="Q69" s="94"/>
      <c r="R69" s="79"/>
      <c r="S69" s="79"/>
    </row>
    <row r="70" spans="1:19" s="19" customFormat="1" ht="15.75" thickBot="1" x14ac:dyDescent="0.3">
      <c r="A70" s="14"/>
      <c r="B70" s="10"/>
      <c r="C70" s="14"/>
      <c r="D70" s="14"/>
      <c r="E70" s="78"/>
      <c r="F70" s="29"/>
      <c r="G70" s="2"/>
      <c r="H70" s="29"/>
      <c r="I70" s="100"/>
      <c r="J70" s="8"/>
      <c r="K70" s="98"/>
      <c r="L70" s="2"/>
      <c r="M70" s="30"/>
      <c r="N70" s="94"/>
      <c r="O70" s="94"/>
      <c r="P70" s="94"/>
      <c r="Q70" s="94"/>
      <c r="R70" s="79"/>
      <c r="S70" s="79"/>
    </row>
    <row r="71" spans="1:19" s="19" customFormat="1" ht="15.75" thickBot="1" x14ac:dyDescent="0.3">
      <c r="A71" s="14"/>
      <c r="B71" s="84" t="s">
        <v>87</v>
      </c>
      <c r="C71" s="77"/>
      <c r="D71" s="68"/>
      <c r="E71" s="85">
        <f>+E68+E69</f>
        <v>40960980.464000002</v>
      </c>
      <c r="F71" s="29"/>
      <c r="G71" s="2"/>
      <c r="H71" s="29"/>
      <c r="I71" s="17" t="e">
        <f>+I68+I69</f>
        <v>#REF!</v>
      </c>
      <c r="J71" s="8"/>
      <c r="K71" s="98"/>
      <c r="L71" s="2"/>
      <c r="M71" s="30"/>
      <c r="N71" s="94"/>
      <c r="O71" s="94"/>
      <c r="P71" s="94"/>
      <c r="Q71" s="94"/>
      <c r="R71" s="79"/>
      <c r="S71" s="79"/>
    </row>
    <row r="72" spans="1:19" s="19" customFormat="1" ht="15.75" thickBot="1" x14ac:dyDescent="0.3">
      <c r="A72" s="14"/>
      <c r="B72" s="81"/>
      <c r="C72" s="8"/>
      <c r="D72" s="8"/>
      <c r="E72" s="82"/>
      <c r="F72" s="29"/>
      <c r="G72" s="2"/>
      <c r="H72" s="29"/>
      <c r="I72" s="71"/>
      <c r="J72" s="8"/>
      <c r="K72" s="98"/>
      <c r="L72" s="2"/>
      <c r="M72" s="30"/>
      <c r="N72" s="94"/>
      <c r="O72" s="94"/>
      <c r="P72" s="94"/>
      <c r="Q72" s="94" t="s">
        <v>172</v>
      </c>
      <c r="R72" s="79"/>
      <c r="S72" s="79"/>
    </row>
    <row r="73" spans="1:19" s="19" customFormat="1" ht="16.5" thickTop="1" thickBot="1" x14ac:dyDescent="0.3">
      <c r="A73" s="14"/>
      <c r="B73" s="89" t="s">
        <v>72</v>
      </c>
      <c r="C73" s="8"/>
      <c r="D73" s="8"/>
      <c r="E73" s="82"/>
      <c r="F73" s="8"/>
      <c r="G73" s="2"/>
      <c r="H73" s="29"/>
      <c r="I73" s="106" t="e">
        <f>+I71</f>
        <v>#REF!</v>
      </c>
      <c r="J73" s="8"/>
      <c r="K73" s="98"/>
      <c r="L73" s="2"/>
      <c r="M73" s="30"/>
      <c r="N73" s="94"/>
      <c r="O73" s="94" t="e">
        <f>+I73-E71</f>
        <v>#REF!</v>
      </c>
      <c r="P73" s="94"/>
      <c r="Q73" s="202">
        <v>13776761</v>
      </c>
      <c r="R73" s="79"/>
      <c r="S73" s="79"/>
    </row>
    <row r="74" spans="1:19" s="19" customFormat="1" ht="15.75" thickTop="1" x14ac:dyDescent="0.25">
      <c r="A74" s="14"/>
      <c r="B74" s="81"/>
      <c r="C74" s="8"/>
      <c r="D74" s="8"/>
      <c r="E74" s="82"/>
      <c r="F74" s="8"/>
      <c r="G74" s="2"/>
      <c r="H74" s="29"/>
      <c r="J74" s="8"/>
      <c r="K74" s="98"/>
      <c r="L74" s="2"/>
      <c r="M74" s="30"/>
      <c r="N74" s="94"/>
      <c r="O74" s="94"/>
      <c r="P74" s="94"/>
      <c r="Q74" s="94"/>
      <c r="R74" s="79"/>
      <c r="S74" s="79"/>
    </row>
    <row r="75" spans="1:19" s="19" customFormat="1" x14ac:dyDescent="0.25">
      <c r="A75" s="14"/>
      <c r="B75" s="81" t="s">
        <v>178</v>
      </c>
      <c r="C75" s="8"/>
      <c r="D75" s="8"/>
      <c r="E75" s="82"/>
      <c r="F75" s="8"/>
      <c r="G75" s="2"/>
      <c r="H75" s="29"/>
      <c r="J75" s="8"/>
      <c r="K75" s="98"/>
      <c r="L75" s="2"/>
      <c r="M75" s="30"/>
      <c r="N75" s="94"/>
      <c r="O75" s="94"/>
      <c r="P75" s="94"/>
      <c r="Q75" s="94"/>
      <c r="R75" s="79"/>
      <c r="S75" s="79"/>
    </row>
    <row r="76" spans="1:19" s="19" customFormat="1" x14ac:dyDescent="0.25">
      <c r="A76" s="14"/>
      <c r="B76" s="81"/>
      <c r="C76" s="8"/>
      <c r="D76" s="8"/>
      <c r="E76" s="82"/>
      <c r="F76" s="8"/>
      <c r="G76" s="2"/>
      <c r="H76" s="29"/>
      <c r="J76" s="8"/>
      <c r="K76" s="98"/>
      <c r="L76" s="2"/>
      <c r="M76" s="30"/>
      <c r="N76" s="94"/>
      <c r="O76" s="94"/>
      <c r="P76" s="94"/>
      <c r="Q76" s="94"/>
      <c r="R76" s="79"/>
      <c r="S76" s="79"/>
    </row>
    <row r="77" spans="1:19" s="19" customFormat="1" x14ac:dyDescent="0.25">
      <c r="A77" s="14"/>
      <c r="B77" s="81"/>
      <c r="C77" s="8"/>
      <c r="D77" s="8"/>
      <c r="E77" s="82"/>
      <c r="F77" s="8"/>
      <c r="G77" s="2"/>
      <c r="H77" s="29"/>
      <c r="J77" s="8"/>
      <c r="K77" s="98"/>
      <c r="L77" s="2"/>
      <c r="M77" s="30"/>
      <c r="N77" s="94"/>
      <c r="O77" s="94"/>
      <c r="P77" s="94"/>
      <c r="Q77" s="94"/>
      <c r="R77" s="79"/>
      <c r="S77" s="79"/>
    </row>
    <row r="78" spans="1:19" s="19" customFormat="1" x14ac:dyDescent="0.25">
      <c r="A78" s="14"/>
      <c r="B78" s="81"/>
      <c r="C78" s="8"/>
      <c r="D78" s="8"/>
      <c r="E78" s="82"/>
      <c r="F78" s="8"/>
      <c r="G78" s="2"/>
      <c r="H78" s="29"/>
      <c r="J78" s="8"/>
      <c r="K78" s="98"/>
      <c r="L78" s="2"/>
      <c r="M78" s="30"/>
      <c r="N78" s="94"/>
      <c r="O78" s="94"/>
      <c r="P78" s="94"/>
      <c r="Q78" s="94"/>
      <c r="R78" s="79"/>
      <c r="S78" s="79"/>
    </row>
    <row r="79" spans="1:19" s="19" customFormat="1" x14ac:dyDescent="0.25">
      <c r="A79" s="14"/>
      <c r="B79" s="81"/>
      <c r="C79" s="8"/>
      <c r="D79" s="8"/>
      <c r="E79" s="82"/>
      <c r="F79" s="8"/>
      <c r="G79" s="2"/>
      <c r="H79" s="29"/>
      <c r="J79" s="8"/>
      <c r="K79" s="98"/>
      <c r="L79" s="2"/>
      <c r="M79" s="30"/>
      <c r="N79" s="94"/>
      <c r="O79" s="94"/>
      <c r="P79" s="94"/>
      <c r="Q79" s="94"/>
      <c r="R79" s="79"/>
      <c r="S79" s="79"/>
    </row>
    <row r="80" spans="1:19" s="19" customFormat="1" x14ac:dyDescent="0.25">
      <c r="A80" s="14"/>
      <c r="B80" s="81"/>
      <c r="C80" s="8"/>
      <c r="D80" s="8"/>
      <c r="E80" s="82"/>
      <c r="F80" s="8"/>
      <c r="G80" s="2"/>
      <c r="H80" s="29"/>
      <c r="J80" s="8"/>
      <c r="K80" s="98"/>
      <c r="L80" s="2"/>
      <c r="M80" s="30"/>
      <c r="N80" s="94"/>
      <c r="O80" s="94"/>
      <c r="P80" s="94"/>
      <c r="Q80" s="94"/>
      <c r="R80" s="79"/>
      <c r="S80" s="79"/>
    </row>
    <row r="81" spans="1:19" s="19" customFormat="1" x14ac:dyDescent="0.25">
      <c r="A81" s="9"/>
      <c r="B81" s="6"/>
      <c r="C81" s="9"/>
      <c r="D81" s="9"/>
      <c r="E81" s="6"/>
      <c r="F81" s="6"/>
      <c r="G81" s="6"/>
      <c r="H81" s="6"/>
      <c r="I81" s="9"/>
      <c r="J81" s="8"/>
      <c r="K81" s="98"/>
      <c r="L81" s="2"/>
      <c r="M81" s="30"/>
      <c r="N81" s="94"/>
      <c r="O81" s="94"/>
      <c r="P81" s="94"/>
      <c r="Q81" s="94"/>
      <c r="R81" s="79"/>
      <c r="S81" s="79"/>
    </row>
    <row r="82" spans="1:19" s="19" customFormat="1" x14ac:dyDescent="0.25">
      <c r="A82" s="9"/>
      <c r="B82" s="9" t="s">
        <v>184</v>
      </c>
      <c r="C82" s="9"/>
      <c r="D82" s="9"/>
      <c r="E82" s="9" t="s">
        <v>25</v>
      </c>
      <c r="F82" s="9"/>
      <c r="G82" s="9"/>
      <c r="H82" s="9"/>
      <c r="I82" s="9"/>
      <c r="J82" s="8"/>
      <c r="K82" s="98"/>
      <c r="L82" s="2"/>
      <c r="M82" s="30"/>
      <c r="N82" s="94"/>
      <c r="O82" s="94"/>
      <c r="P82" s="94"/>
      <c r="Q82" s="94"/>
      <c r="R82" s="79"/>
      <c r="S82" s="79"/>
    </row>
    <row r="83" spans="1:19" s="19" customFormat="1" x14ac:dyDescent="0.25">
      <c r="A83" s="9"/>
      <c r="B83" s="9" t="s">
        <v>83</v>
      </c>
      <c r="C83" s="9"/>
      <c r="D83" s="9"/>
      <c r="E83" s="9" t="s">
        <v>29</v>
      </c>
      <c r="F83" s="9"/>
      <c r="G83" s="9"/>
      <c r="H83" s="9"/>
      <c r="I83" s="9"/>
      <c r="J83" s="8"/>
      <c r="K83" s="98"/>
      <c r="L83" s="2"/>
      <c r="M83" s="30"/>
      <c r="N83" s="94"/>
      <c r="O83" s="94"/>
      <c r="P83" s="94"/>
      <c r="Q83" s="94"/>
      <c r="R83" s="79"/>
      <c r="S83" s="79"/>
    </row>
    <row r="84" spans="1:19" s="19" customFormat="1" x14ac:dyDescent="0.25">
      <c r="A84" s="9"/>
      <c r="B84" s="9"/>
      <c r="C84" s="9"/>
      <c r="D84" s="9"/>
      <c r="E84" s="9" t="s">
        <v>30</v>
      </c>
      <c r="F84" s="9"/>
      <c r="G84" s="9"/>
      <c r="H84" s="9"/>
      <c r="I84" s="9"/>
      <c r="J84" s="8"/>
      <c r="K84" s="98"/>
      <c r="L84" s="2"/>
      <c r="M84" s="30"/>
      <c r="N84" s="94"/>
      <c r="O84" s="94"/>
      <c r="P84" s="94"/>
      <c r="Q84" s="94"/>
      <c r="R84" s="79"/>
      <c r="S84" s="79"/>
    </row>
    <row r="85" spans="1:19" s="19" customFormat="1" x14ac:dyDescent="0.25">
      <c r="A85" s="14"/>
      <c r="B85" s="81"/>
      <c r="C85" s="8"/>
      <c r="D85" s="8"/>
      <c r="E85" s="82"/>
      <c r="F85" s="8"/>
      <c r="G85" s="2"/>
      <c r="H85" s="29"/>
      <c r="J85" s="8"/>
      <c r="K85" s="98"/>
      <c r="L85" s="2"/>
      <c r="M85" s="30"/>
      <c r="N85" s="94"/>
      <c r="O85" s="94"/>
      <c r="P85" s="94"/>
      <c r="Q85" s="94"/>
      <c r="R85" s="79"/>
      <c r="S85" s="79"/>
    </row>
    <row r="86" spans="1:19" s="19" customFormat="1" x14ac:dyDescent="0.25">
      <c r="A86" s="14"/>
      <c r="B86" s="81"/>
      <c r="C86" s="8"/>
      <c r="D86" s="8"/>
      <c r="E86" s="82"/>
      <c r="F86" s="8"/>
      <c r="G86" s="2"/>
      <c r="H86" s="29"/>
      <c r="J86" s="8"/>
      <c r="K86" s="98"/>
      <c r="L86" s="2"/>
      <c r="M86" s="30"/>
      <c r="N86" s="94"/>
      <c r="O86" s="94"/>
      <c r="P86" s="94"/>
      <c r="Q86" s="94"/>
      <c r="R86" s="79"/>
      <c r="S86" s="79"/>
    </row>
    <row r="87" spans="1:19" s="19" customFormat="1" x14ac:dyDescent="0.25">
      <c r="A87" s="14"/>
      <c r="B87" s="81"/>
      <c r="C87" s="8"/>
      <c r="D87" s="8"/>
      <c r="E87" s="82"/>
      <c r="F87" s="8"/>
      <c r="G87" s="2"/>
      <c r="H87" s="29"/>
      <c r="J87" s="8"/>
      <c r="K87" s="98"/>
      <c r="L87" s="2"/>
      <c r="M87" s="30"/>
      <c r="N87" s="94"/>
      <c r="O87" s="94"/>
      <c r="P87" s="94"/>
      <c r="Q87" s="94"/>
      <c r="R87" s="79"/>
      <c r="S87" s="79"/>
    </row>
    <row r="88" spans="1:19" s="19" customFormat="1" x14ac:dyDescent="0.25">
      <c r="A88" s="14"/>
      <c r="B88" s="81"/>
      <c r="C88" s="8"/>
      <c r="D88" s="8"/>
      <c r="E88" s="82"/>
      <c r="F88" s="8"/>
      <c r="G88" s="2"/>
      <c r="H88" s="29"/>
      <c r="J88" s="8"/>
      <c r="K88" s="98"/>
      <c r="L88" s="2"/>
      <c r="M88" s="30"/>
      <c r="N88" s="94"/>
      <c r="O88" s="94"/>
      <c r="P88" s="94"/>
      <c r="Q88" s="94"/>
      <c r="R88" s="79"/>
      <c r="S88" s="79"/>
    </row>
    <row r="89" spans="1:19" s="19" customFormat="1" x14ac:dyDescent="0.25">
      <c r="A89" s="14"/>
      <c r="B89" s="81"/>
      <c r="C89" s="8"/>
      <c r="D89" s="8"/>
      <c r="E89" s="82"/>
      <c r="F89" s="8"/>
      <c r="G89" s="2"/>
      <c r="H89" s="29"/>
      <c r="J89" s="8"/>
      <c r="K89" s="98"/>
      <c r="L89" s="2"/>
      <c r="M89" s="30"/>
      <c r="N89" s="94"/>
      <c r="O89" s="94"/>
      <c r="P89" s="94"/>
      <c r="Q89" s="94"/>
      <c r="R89" s="79"/>
      <c r="S89" s="79"/>
    </row>
    <row r="90" spans="1:19" s="19" customFormat="1" x14ac:dyDescent="0.25">
      <c r="A90" s="14"/>
      <c r="B90" s="81"/>
      <c r="C90" s="8"/>
      <c r="D90" s="8"/>
      <c r="E90" s="82"/>
      <c r="F90" s="8"/>
      <c r="G90" s="2"/>
      <c r="H90" s="29"/>
      <c r="J90" s="8"/>
      <c r="K90" s="98"/>
      <c r="L90" s="2"/>
      <c r="M90" s="30"/>
      <c r="N90" s="94"/>
      <c r="O90" s="94"/>
      <c r="P90" s="94"/>
      <c r="Q90" s="94"/>
      <c r="R90" s="79"/>
      <c r="S90" s="79"/>
    </row>
    <row r="91" spans="1:19" s="19" customFormat="1" x14ac:dyDescent="0.25">
      <c r="A91" s="14"/>
      <c r="B91" s="81"/>
      <c r="C91" s="8"/>
      <c r="D91" s="8"/>
      <c r="E91" s="82"/>
      <c r="F91" s="8"/>
      <c r="G91" s="2"/>
      <c r="H91" s="29"/>
      <c r="J91" s="8"/>
      <c r="K91" s="98"/>
      <c r="L91" s="2"/>
      <c r="M91" s="30"/>
      <c r="N91" s="94"/>
      <c r="O91" s="94"/>
      <c r="P91" s="94"/>
      <c r="Q91" s="94"/>
      <c r="R91" s="79"/>
      <c r="S91" s="79"/>
    </row>
    <row r="92" spans="1:19" s="19" customFormat="1" x14ac:dyDescent="0.25">
      <c r="A92" s="14"/>
      <c r="B92" s="81"/>
      <c r="C92" s="8"/>
      <c r="D92" s="8"/>
      <c r="E92" s="82"/>
      <c r="F92" s="8"/>
      <c r="G92" s="2"/>
      <c r="H92" s="29"/>
      <c r="J92" s="8"/>
      <c r="K92" s="98"/>
      <c r="L92" s="2"/>
      <c r="M92" s="30"/>
      <c r="N92" s="94"/>
      <c r="O92" s="94"/>
      <c r="P92" s="94"/>
      <c r="Q92" s="94"/>
      <c r="R92" s="79"/>
      <c r="S92" s="79"/>
    </row>
    <row r="93" spans="1:19" s="19" customFormat="1" x14ac:dyDescent="0.25">
      <c r="A93" s="14"/>
      <c r="B93" s="81"/>
      <c r="C93" s="8"/>
      <c r="D93" s="8"/>
      <c r="E93" s="82"/>
      <c r="F93" s="8"/>
      <c r="G93" s="2"/>
      <c r="H93" s="29"/>
      <c r="J93" s="8"/>
      <c r="K93" s="98"/>
      <c r="L93" s="2"/>
      <c r="M93" s="30"/>
      <c r="N93" s="94"/>
      <c r="O93" s="94"/>
      <c r="P93" s="94"/>
      <c r="Q93" s="94"/>
      <c r="R93" s="79"/>
      <c r="S93" s="79"/>
    </row>
    <row r="94" spans="1:19" s="19" customFormat="1" ht="15" customHeight="1" x14ac:dyDescent="0.25">
      <c r="A94" s="14"/>
      <c r="B94" s="81"/>
      <c r="C94" s="8" t="s">
        <v>90</v>
      </c>
      <c r="D94" s="8"/>
      <c r="E94" s="82"/>
      <c r="F94" s="8"/>
      <c r="G94" s="2"/>
      <c r="H94" s="29"/>
      <c r="I94" s="71"/>
      <c r="J94" s="8"/>
      <c r="K94" s="98"/>
      <c r="L94" s="2"/>
      <c r="M94" s="30"/>
      <c r="N94" s="94"/>
      <c r="O94" s="94"/>
      <c r="P94" s="94"/>
      <c r="Q94" s="94"/>
      <c r="R94" s="79"/>
      <c r="S94" s="79"/>
    </row>
    <row r="95" spans="1:19" s="19" customFormat="1" ht="15" customHeight="1" thickBot="1" x14ac:dyDescent="0.3">
      <c r="A95" s="14"/>
      <c r="B95" s="81"/>
      <c r="C95" s="8"/>
      <c r="D95" s="8" t="s">
        <v>90</v>
      </c>
      <c r="E95" s="82"/>
      <c r="F95" s="8"/>
      <c r="G95" s="2"/>
      <c r="H95" s="29"/>
      <c r="I95" s="71"/>
      <c r="J95" s="8"/>
      <c r="K95" s="98"/>
      <c r="L95" s="2"/>
      <c r="M95" s="30"/>
      <c r="N95" s="94"/>
      <c r="O95" s="94"/>
      <c r="P95" s="94"/>
      <c r="Q95" s="94"/>
      <c r="R95" s="79"/>
      <c r="S95" s="79"/>
    </row>
    <row r="96" spans="1:19" s="19" customFormat="1" ht="15" customHeight="1" thickTop="1" x14ac:dyDescent="0.25">
      <c r="A96" s="282" t="s">
        <v>0</v>
      </c>
      <c r="B96" s="283"/>
      <c r="C96" s="283"/>
      <c r="D96" s="283"/>
      <c r="E96" s="283"/>
      <c r="F96" s="283"/>
      <c r="G96" s="283"/>
      <c r="H96" s="283"/>
      <c r="I96" s="283"/>
      <c r="J96" s="284"/>
      <c r="K96" s="38"/>
      <c r="L96" s="39"/>
      <c r="M96" s="40"/>
      <c r="N96" s="94"/>
      <c r="O96" s="94"/>
      <c r="P96" s="94"/>
      <c r="Q96" s="79"/>
      <c r="R96" s="79"/>
      <c r="S96" s="79"/>
    </row>
    <row r="97" spans="1:19" s="19" customFormat="1" ht="15" customHeight="1" x14ac:dyDescent="0.25">
      <c r="A97" s="294" t="s">
        <v>1</v>
      </c>
      <c r="B97" s="295"/>
      <c r="C97" s="295"/>
      <c r="D97" s="295"/>
      <c r="E97" s="295"/>
      <c r="F97" s="295"/>
      <c r="G97" s="295"/>
      <c r="H97" s="295"/>
      <c r="I97" s="295"/>
      <c r="J97" s="296"/>
      <c r="K97" s="41"/>
      <c r="L97" s="42"/>
      <c r="M97" s="43"/>
      <c r="N97" s="94"/>
      <c r="O97" s="94"/>
      <c r="P97" s="94"/>
      <c r="Q97" s="79"/>
      <c r="R97" s="79"/>
      <c r="S97" s="79"/>
    </row>
    <row r="98" spans="1:19" s="19" customFormat="1" ht="15" customHeight="1" thickBot="1" x14ac:dyDescent="0.3">
      <c r="A98" s="297" t="s">
        <v>160</v>
      </c>
      <c r="B98" s="298"/>
      <c r="C98" s="298"/>
      <c r="D98" s="298"/>
      <c r="E98" s="298"/>
      <c r="F98" s="298"/>
      <c r="G98" s="298"/>
      <c r="H98" s="298"/>
      <c r="I98" s="298"/>
      <c r="J98" s="299"/>
      <c r="K98" s="44"/>
      <c r="L98" s="45"/>
      <c r="M98" s="46"/>
      <c r="N98" s="79"/>
      <c r="O98" s="79"/>
      <c r="P98" s="79"/>
      <c r="Q98" s="79"/>
      <c r="R98" s="79"/>
      <c r="S98" s="79"/>
    </row>
    <row r="99" spans="1:19" s="19" customFormat="1" ht="15" customHeight="1" thickTop="1" thickBot="1" x14ac:dyDescent="0.3">
      <c r="N99" s="79"/>
      <c r="O99" s="79"/>
      <c r="P99" s="79"/>
      <c r="Q99" s="79"/>
      <c r="R99" s="79"/>
      <c r="S99" s="79"/>
    </row>
    <row r="100" spans="1:19" s="19" customFormat="1" ht="15" customHeight="1" thickTop="1" x14ac:dyDescent="0.25">
      <c r="A100" s="47" t="s">
        <v>147</v>
      </c>
      <c r="B100" s="35"/>
      <c r="C100" s="35"/>
      <c r="D100" s="48" t="s">
        <v>175</v>
      </c>
      <c r="E100" s="49"/>
      <c r="F100" s="49"/>
      <c r="G100" s="49"/>
      <c r="H100" s="50"/>
      <c r="I100" s="49" t="s">
        <v>173</v>
      </c>
      <c r="J100" s="49"/>
      <c r="K100" s="49"/>
      <c r="L100" s="49"/>
      <c r="M100" s="51"/>
      <c r="N100" s="79"/>
      <c r="O100" s="79"/>
      <c r="P100" s="79"/>
      <c r="Q100" s="79"/>
      <c r="R100" s="79"/>
      <c r="S100" s="79"/>
    </row>
    <row r="101" spans="1:19" s="19" customFormat="1" ht="49.5" customHeight="1" x14ac:dyDescent="0.25">
      <c r="A101" s="288" t="s">
        <v>150</v>
      </c>
      <c r="B101" s="289"/>
      <c r="C101" s="290"/>
      <c r="D101" s="52" t="s">
        <v>148</v>
      </c>
      <c r="E101" s="20"/>
      <c r="F101" s="20"/>
      <c r="G101" s="20"/>
      <c r="H101" s="53"/>
      <c r="I101" s="20" t="s">
        <v>149</v>
      </c>
      <c r="J101" s="20"/>
      <c r="K101" s="20"/>
      <c r="L101" s="20"/>
      <c r="M101" s="54"/>
      <c r="N101" s="79"/>
      <c r="O101" s="79"/>
      <c r="P101" s="79"/>
      <c r="Q101" s="79"/>
      <c r="R101" s="79"/>
      <c r="S101" s="79"/>
    </row>
    <row r="102" spans="1:19" s="19" customFormat="1" ht="15" customHeight="1" x14ac:dyDescent="0.25">
      <c r="A102" s="118" t="s">
        <v>152</v>
      </c>
      <c r="B102" s="119"/>
      <c r="C102" s="120"/>
      <c r="D102" s="52" t="s">
        <v>155</v>
      </c>
      <c r="E102" s="20"/>
      <c r="F102" s="20"/>
      <c r="G102" s="20"/>
      <c r="H102" s="53"/>
      <c r="I102" s="20" t="s">
        <v>65</v>
      </c>
      <c r="J102" s="20"/>
      <c r="K102" s="20"/>
      <c r="L102" s="20"/>
      <c r="M102" s="54"/>
      <c r="N102" s="79"/>
      <c r="O102" s="79"/>
      <c r="P102" s="79"/>
      <c r="Q102" s="79"/>
      <c r="R102" s="79"/>
      <c r="S102" s="79"/>
    </row>
    <row r="103" spans="1:19" s="19" customFormat="1" ht="15" customHeight="1" x14ac:dyDescent="0.25">
      <c r="A103" s="121" t="s">
        <v>153</v>
      </c>
      <c r="B103" s="122"/>
      <c r="C103" s="123"/>
      <c r="D103" s="60" t="s">
        <v>157</v>
      </c>
      <c r="E103" s="37"/>
      <c r="F103" s="37"/>
      <c r="G103" s="37"/>
      <c r="H103" s="61"/>
      <c r="I103" s="37"/>
      <c r="J103" s="37"/>
      <c r="K103" s="37"/>
      <c r="L103" s="37"/>
      <c r="M103" s="104"/>
      <c r="N103" s="79"/>
      <c r="O103" s="79"/>
      <c r="P103" s="79"/>
      <c r="Q103" s="79"/>
      <c r="R103" s="79"/>
      <c r="S103" s="79"/>
    </row>
    <row r="104" spans="1:19" s="19" customFormat="1" ht="17.25" customHeight="1" thickBot="1" x14ac:dyDescent="0.3">
      <c r="A104" s="55" t="s">
        <v>154</v>
      </c>
      <c r="B104" s="36"/>
      <c r="C104" s="36"/>
      <c r="D104" s="56" t="s">
        <v>31</v>
      </c>
      <c r="E104" s="57"/>
      <c r="F104" s="57"/>
      <c r="G104" s="57"/>
      <c r="H104" s="58"/>
      <c r="I104" s="57" t="s">
        <v>174</v>
      </c>
      <c r="J104" s="57"/>
      <c r="K104" s="57"/>
      <c r="L104" s="57"/>
      <c r="M104" s="59"/>
      <c r="N104" s="79"/>
      <c r="O104" s="79"/>
      <c r="P104" s="79"/>
      <c r="Q104" s="79"/>
      <c r="R104" s="79"/>
      <c r="S104" s="79"/>
    </row>
    <row r="105" spans="1:19" s="19" customFormat="1" ht="17.25" customHeight="1" thickTop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9"/>
      <c r="O105" s="79"/>
      <c r="P105" s="79"/>
      <c r="Q105" s="79"/>
      <c r="R105" s="79"/>
      <c r="S105" s="79"/>
    </row>
    <row r="106" spans="1:19" s="19" customFormat="1" ht="17.25" customHeight="1" thickBot="1" x14ac:dyDescent="0.3">
      <c r="A106" s="291" t="s">
        <v>158</v>
      </c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3"/>
      <c r="N106" s="79"/>
      <c r="O106" s="79"/>
      <c r="P106" s="79"/>
      <c r="Q106" s="79"/>
      <c r="R106" s="79"/>
      <c r="S106" s="79"/>
    </row>
    <row r="107" spans="1:19" s="19" customFormat="1" ht="15" customHeight="1" thickBot="1" x14ac:dyDescent="0.3">
      <c r="A107" s="1"/>
      <c r="B107" s="137"/>
      <c r="C107" s="62"/>
      <c r="D107" s="285" t="s">
        <v>9</v>
      </c>
      <c r="E107" s="286"/>
      <c r="F107" s="285" t="s">
        <v>5</v>
      </c>
      <c r="G107" s="286"/>
      <c r="H107" s="285" t="s">
        <v>6</v>
      </c>
      <c r="I107" s="287"/>
      <c r="J107" s="286"/>
      <c r="K107" s="285" t="s">
        <v>10</v>
      </c>
      <c r="L107" s="286"/>
      <c r="M107" s="63" t="s">
        <v>11</v>
      </c>
      <c r="N107" s="79"/>
      <c r="O107" s="79"/>
      <c r="P107" s="79"/>
      <c r="Q107" s="79"/>
      <c r="R107" s="79"/>
      <c r="S107" s="79"/>
    </row>
    <row r="108" spans="1:19" s="19" customFormat="1" ht="15" customHeight="1" x14ac:dyDescent="0.25">
      <c r="A108" s="110" t="s">
        <v>8</v>
      </c>
      <c r="B108" s="138" t="s">
        <v>7</v>
      </c>
      <c r="C108" s="110" t="s">
        <v>3</v>
      </c>
      <c r="D108" s="112" t="s">
        <v>2</v>
      </c>
      <c r="E108" s="112" t="s">
        <v>4</v>
      </c>
      <c r="F108" s="113" t="s">
        <v>2</v>
      </c>
      <c r="G108" s="114" t="s">
        <v>35</v>
      </c>
      <c r="H108" s="112" t="s">
        <v>2</v>
      </c>
      <c r="I108" s="112" t="s">
        <v>13</v>
      </c>
      <c r="J108" s="112" t="s">
        <v>14</v>
      </c>
      <c r="K108" s="112" t="s">
        <v>2</v>
      </c>
      <c r="L108" s="112" t="s">
        <v>15</v>
      </c>
      <c r="M108" s="111" t="s">
        <v>12</v>
      </c>
      <c r="N108" s="79"/>
      <c r="O108" s="79"/>
      <c r="P108" s="79"/>
      <c r="Q108" s="79"/>
      <c r="R108" s="79"/>
      <c r="S108" s="79"/>
    </row>
    <row r="109" spans="1:19" s="19" customFormat="1" ht="15" customHeight="1" x14ac:dyDescent="0.25">
      <c r="A109" s="168">
        <v>1</v>
      </c>
      <c r="B109" s="139" t="s">
        <v>84</v>
      </c>
      <c r="C109" s="145"/>
      <c r="D109" s="130"/>
      <c r="E109" s="131"/>
      <c r="F109" s="126"/>
      <c r="G109" s="125"/>
      <c r="H109" s="130"/>
      <c r="I109" s="131"/>
      <c r="J109" s="148"/>
      <c r="K109" s="130"/>
      <c r="L109" s="88"/>
      <c r="M109" s="152"/>
      <c r="N109" s="79"/>
      <c r="O109" s="79"/>
      <c r="P109" s="79"/>
      <c r="Q109" s="79"/>
      <c r="R109" s="79"/>
      <c r="S109" s="79"/>
    </row>
    <row r="110" spans="1:19" s="19" customFormat="1" ht="15" customHeight="1" x14ac:dyDescent="0.25">
      <c r="A110" s="168">
        <v>2</v>
      </c>
      <c r="B110" s="140" t="s">
        <v>128</v>
      </c>
      <c r="C110" s="146" t="s">
        <v>47</v>
      </c>
      <c r="D110" s="132">
        <v>114</v>
      </c>
      <c r="E110" s="133">
        <v>4827</v>
      </c>
      <c r="F110" s="127"/>
      <c r="G110" s="31">
        <f t="shared" ref="G110:G120" si="5">+ROUND(E110*F110,0)</f>
        <v>0</v>
      </c>
      <c r="H110" s="132" t="e">
        <f>+K110-F110</f>
        <v>#REF!</v>
      </c>
      <c r="I110" s="33" t="e">
        <f t="shared" ref="I110:I120" si="6">+ROUND(E110*H110,0)</f>
        <v>#REF!</v>
      </c>
      <c r="J110" s="149"/>
      <c r="K110" s="151" t="e">
        <f>#REF!</f>
        <v>#REF!</v>
      </c>
      <c r="L110" s="21" t="e">
        <f t="shared" ref="L110:L135" si="7">+ROUND(E110*K110,0)</f>
        <v>#REF!</v>
      </c>
      <c r="M110" s="153"/>
      <c r="N110" s="79"/>
      <c r="O110" s="79"/>
      <c r="P110" s="79"/>
      <c r="Q110" s="79"/>
      <c r="R110" s="79"/>
      <c r="S110" s="79"/>
    </row>
    <row r="111" spans="1:19" s="19" customFormat="1" ht="15" customHeight="1" x14ac:dyDescent="0.25">
      <c r="A111" s="168">
        <v>3</v>
      </c>
      <c r="B111" s="141" t="s">
        <v>129</v>
      </c>
      <c r="C111" s="28" t="s">
        <v>47</v>
      </c>
      <c r="D111" s="132">
        <v>240</v>
      </c>
      <c r="E111" s="99">
        <v>12599</v>
      </c>
      <c r="F111" s="96"/>
      <c r="G111" s="31">
        <f t="shared" si="5"/>
        <v>0</v>
      </c>
      <c r="H111" s="132" t="e">
        <f t="shared" ref="H111:H135" si="8">+K111-F111</f>
        <v>#REF!</v>
      </c>
      <c r="I111" s="33" t="e">
        <f t="shared" si="6"/>
        <v>#REF!</v>
      </c>
      <c r="J111" s="119"/>
      <c r="K111" s="151" t="e">
        <f>#REF!</f>
        <v>#REF!</v>
      </c>
      <c r="L111" s="21" t="e">
        <f>+K111*E111</f>
        <v>#REF!</v>
      </c>
      <c r="M111" s="32" t="e">
        <f t="shared" ref="M111:M118" si="9">+K111/D111*100</f>
        <v>#REF!</v>
      </c>
      <c r="N111" s="79"/>
      <c r="O111" s="79"/>
      <c r="P111" s="79"/>
      <c r="Q111" s="79"/>
      <c r="R111" s="79"/>
      <c r="S111" s="79"/>
    </row>
    <row r="112" spans="1:19" s="19" customFormat="1" ht="15" customHeight="1" x14ac:dyDescent="0.25">
      <c r="A112" s="168">
        <v>4</v>
      </c>
      <c r="B112" s="143" t="s">
        <v>130</v>
      </c>
      <c r="C112" s="28"/>
      <c r="D112" s="132"/>
      <c r="E112" s="99"/>
      <c r="F112" s="96"/>
      <c r="G112" s="31"/>
      <c r="H112" s="132"/>
      <c r="I112" s="33"/>
      <c r="J112" s="119"/>
      <c r="K112" s="151"/>
      <c r="L112" s="21"/>
      <c r="M112" s="32"/>
      <c r="N112" s="79"/>
      <c r="O112" s="79"/>
      <c r="P112" s="79"/>
      <c r="Q112" s="79"/>
      <c r="R112" s="79"/>
      <c r="S112" s="79"/>
    </row>
    <row r="113" spans="1:19" s="19" customFormat="1" ht="15" customHeight="1" x14ac:dyDescent="0.25">
      <c r="A113" s="168">
        <v>5</v>
      </c>
      <c r="B113" s="142" t="s">
        <v>131</v>
      </c>
      <c r="C113" s="28" t="s">
        <v>34</v>
      </c>
      <c r="D113" s="132">
        <v>177</v>
      </c>
      <c r="E113" s="99">
        <v>24367</v>
      </c>
      <c r="F113" s="96"/>
      <c r="G113" s="31">
        <f t="shared" si="5"/>
        <v>0</v>
      </c>
      <c r="H113" s="132" t="e">
        <f t="shared" si="8"/>
        <v>#REF!</v>
      </c>
      <c r="I113" s="33" t="e">
        <f t="shared" si="6"/>
        <v>#REF!</v>
      </c>
      <c r="J113" s="119"/>
      <c r="K113" s="151" t="e">
        <f>#REF!</f>
        <v>#REF!</v>
      </c>
      <c r="L113" s="21" t="e">
        <f t="shared" si="7"/>
        <v>#REF!</v>
      </c>
      <c r="M113" s="32"/>
      <c r="N113" s="79"/>
      <c r="O113" s="79"/>
      <c r="P113" s="79"/>
      <c r="Q113" s="79"/>
      <c r="R113" s="79"/>
      <c r="S113" s="79"/>
    </row>
    <row r="114" spans="1:19" s="19" customFormat="1" ht="15" customHeight="1" x14ac:dyDescent="0.25">
      <c r="A114" s="168">
        <v>6</v>
      </c>
      <c r="B114" s="141" t="s">
        <v>132</v>
      </c>
      <c r="C114" s="28" t="s">
        <v>34</v>
      </c>
      <c r="D114" s="132">
        <v>76</v>
      </c>
      <c r="E114" s="99">
        <v>30323</v>
      </c>
      <c r="F114" s="96"/>
      <c r="G114" s="31"/>
      <c r="H114" s="132" t="e">
        <f t="shared" si="8"/>
        <v>#REF!</v>
      </c>
      <c r="I114" s="33" t="e">
        <f t="shared" si="6"/>
        <v>#REF!</v>
      </c>
      <c r="J114" s="119"/>
      <c r="K114" s="151" t="e">
        <f>#REF!</f>
        <v>#REF!</v>
      </c>
      <c r="L114" s="21" t="e">
        <f t="shared" si="7"/>
        <v>#REF!</v>
      </c>
      <c r="M114" s="32"/>
      <c r="N114" s="79"/>
      <c r="O114" s="79"/>
      <c r="P114" s="79"/>
      <c r="Q114" s="79"/>
      <c r="R114" s="79"/>
      <c r="S114" s="79"/>
    </row>
    <row r="115" spans="1:19" s="19" customFormat="1" ht="16.5" customHeight="1" x14ac:dyDescent="0.25">
      <c r="A115" s="168">
        <v>7</v>
      </c>
      <c r="B115" s="139" t="s">
        <v>133</v>
      </c>
      <c r="C115" s="28"/>
      <c r="D115" s="132"/>
      <c r="E115" s="99"/>
      <c r="F115" s="96"/>
      <c r="G115" s="103"/>
      <c r="H115" s="132"/>
      <c r="I115" s="87"/>
      <c r="J115" s="119"/>
      <c r="K115" s="151"/>
      <c r="L115" s="21"/>
      <c r="M115" s="32"/>
      <c r="N115" s="79"/>
      <c r="O115" s="79"/>
      <c r="P115" s="79"/>
      <c r="Q115" s="79"/>
      <c r="R115" s="79"/>
      <c r="S115" s="79"/>
    </row>
    <row r="116" spans="1:19" s="19" customFormat="1" x14ac:dyDescent="0.25">
      <c r="A116" s="168">
        <v>8</v>
      </c>
      <c r="B116" s="140" t="s">
        <v>134</v>
      </c>
      <c r="C116" s="28" t="s">
        <v>47</v>
      </c>
      <c r="D116" s="132">
        <v>114</v>
      </c>
      <c r="E116" s="99">
        <v>22019</v>
      </c>
      <c r="F116" s="96"/>
      <c r="G116" s="31">
        <f t="shared" si="5"/>
        <v>0</v>
      </c>
      <c r="H116" s="132" t="e">
        <f t="shared" si="8"/>
        <v>#REF!</v>
      </c>
      <c r="I116" s="33" t="e">
        <f t="shared" si="6"/>
        <v>#REF!</v>
      </c>
      <c r="J116" s="119"/>
      <c r="K116" s="151" t="e">
        <f>#REF!</f>
        <v>#REF!</v>
      </c>
      <c r="L116" s="21" t="e">
        <f t="shared" si="7"/>
        <v>#REF!</v>
      </c>
      <c r="M116" s="32" t="e">
        <f t="shared" si="9"/>
        <v>#REF!</v>
      </c>
      <c r="N116" s="79"/>
      <c r="O116" s="79"/>
      <c r="P116" s="79"/>
      <c r="Q116" s="79"/>
      <c r="R116" s="79"/>
      <c r="S116" s="79"/>
    </row>
    <row r="117" spans="1:19" s="19" customFormat="1" ht="24.75" customHeight="1" x14ac:dyDescent="0.25">
      <c r="A117" s="168">
        <v>9</v>
      </c>
      <c r="B117" s="140" t="s">
        <v>135</v>
      </c>
      <c r="C117" s="28" t="s">
        <v>47</v>
      </c>
      <c r="D117" s="132">
        <v>4.5</v>
      </c>
      <c r="E117" s="134">
        <v>590195</v>
      </c>
      <c r="F117" s="128"/>
      <c r="G117" s="31">
        <f t="shared" si="5"/>
        <v>0</v>
      </c>
      <c r="H117" s="132" t="e">
        <f t="shared" si="8"/>
        <v>#REF!</v>
      </c>
      <c r="I117" s="33" t="e">
        <f t="shared" si="6"/>
        <v>#REF!</v>
      </c>
      <c r="J117" s="8"/>
      <c r="K117" s="151" t="e">
        <f>#REF!</f>
        <v>#REF!</v>
      </c>
      <c r="L117" s="21" t="e">
        <f t="shared" si="7"/>
        <v>#REF!</v>
      </c>
      <c r="M117" s="32"/>
      <c r="N117" s="79"/>
      <c r="O117" s="79"/>
      <c r="P117" s="79"/>
      <c r="Q117" s="79"/>
      <c r="R117" s="79"/>
      <c r="S117" s="79"/>
    </row>
    <row r="118" spans="1:19" s="19" customFormat="1" ht="24.75" x14ac:dyDescent="0.25">
      <c r="A118" s="168">
        <v>10</v>
      </c>
      <c r="B118" s="140" t="s">
        <v>161</v>
      </c>
      <c r="C118" s="28" t="s">
        <v>33</v>
      </c>
      <c r="D118" s="132">
        <v>3</v>
      </c>
      <c r="E118" s="99">
        <v>519900</v>
      </c>
      <c r="F118" s="96"/>
      <c r="G118" s="31">
        <f t="shared" si="5"/>
        <v>0</v>
      </c>
      <c r="H118" s="132" t="e">
        <f t="shared" si="8"/>
        <v>#REF!</v>
      </c>
      <c r="I118" s="33" t="e">
        <f t="shared" si="6"/>
        <v>#REF!</v>
      </c>
      <c r="J118" s="150"/>
      <c r="K118" s="151" t="e">
        <f>#REF!</f>
        <v>#REF!</v>
      </c>
      <c r="L118" s="21" t="e">
        <f t="shared" si="7"/>
        <v>#REF!</v>
      </c>
      <c r="M118" s="32" t="e">
        <f t="shared" si="9"/>
        <v>#REF!</v>
      </c>
      <c r="N118" s="79"/>
      <c r="O118" s="79"/>
      <c r="P118" s="79"/>
      <c r="Q118" s="79"/>
      <c r="R118" s="79"/>
      <c r="S118" s="79"/>
    </row>
    <row r="119" spans="1:19" s="19" customFormat="1" x14ac:dyDescent="0.25">
      <c r="A119" s="168">
        <v>11</v>
      </c>
      <c r="B119" s="140" t="s">
        <v>91</v>
      </c>
      <c r="C119" s="90" t="s">
        <v>47</v>
      </c>
      <c r="D119" s="135">
        <v>3</v>
      </c>
      <c r="E119" s="136">
        <v>500413</v>
      </c>
      <c r="F119" s="129"/>
      <c r="G119" s="31">
        <f t="shared" si="5"/>
        <v>0</v>
      </c>
      <c r="H119" s="132" t="e">
        <f t="shared" si="8"/>
        <v>#REF!</v>
      </c>
      <c r="I119" s="33" t="e">
        <f t="shared" si="6"/>
        <v>#REF!</v>
      </c>
      <c r="J119" s="150"/>
      <c r="K119" s="151" t="e">
        <f>#REF!</f>
        <v>#REF!</v>
      </c>
      <c r="L119" s="21" t="e">
        <f t="shared" si="7"/>
        <v>#REF!</v>
      </c>
      <c r="M119" s="32"/>
      <c r="N119" s="79"/>
      <c r="O119" s="79"/>
      <c r="P119" s="79"/>
      <c r="Q119" s="79"/>
      <c r="R119" s="79"/>
      <c r="S119" s="79"/>
    </row>
    <row r="120" spans="1:19" s="19" customFormat="1" x14ac:dyDescent="0.25">
      <c r="A120" s="147">
        <v>12</v>
      </c>
      <c r="B120" s="140" t="s">
        <v>136</v>
      </c>
      <c r="C120" s="28" t="s">
        <v>47</v>
      </c>
      <c r="D120" s="132">
        <v>30</v>
      </c>
      <c r="E120" s="99">
        <v>12770</v>
      </c>
      <c r="F120" s="97"/>
      <c r="G120" s="103">
        <f t="shared" si="5"/>
        <v>0</v>
      </c>
      <c r="H120" s="132" t="e">
        <f t="shared" si="8"/>
        <v>#REF!</v>
      </c>
      <c r="I120" s="87" t="e">
        <f t="shared" si="6"/>
        <v>#REF!</v>
      </c>
      <c r="J120" s="119"/>
      <c r="K120" s="151" t="e">
        <f>#REF!</f>
        <v>#REF!</v>
      </c>
      <c r="L120" s="21" t="e">
        <f t="shared" si="7"/>
        <v>#REF!</v>
      </c>
      <c r="M120" s="32"/>
      <c r="N120" s="79"/>
      <c r="O120" s="79"/>
      <c r="P120" s="79"/>
      <c r="Q120" s="79"/>
      <c r="R120" s="79"/>
      <c r="S120" s="79"/>
    </row>
    <row r="121" spans="1:19" s="19" customFormat="1" ht="24.75" x14ac:dyDescent="0.25">
      <c r="A121" s="147">
        <v>13</v>
      </c>
      <c r="B121" s="142" t="s">
        <v>137</v>
      </c>
      <c r="C121" s="28" t="s">
        <v>33</v>
      </c>
      <c r="D121" s="132">
        <v>5</v>
      </c>
      <c r="E121" s="99">
        <v>370200</v>
      </c>
      <c r="F121" s="96"/>
      <c r="G121" s="31">
        <f>+ROUND(E121*F121,0)</f>
        <v>0</v>
      </c>
      <c r="H121" s="132" t="e">
        <f t="shared" si="8"/>
        <v>#REF!</v>
      </c>
      <c r="I121" s="33" t="e">
        <f t="shared" ref="I121:I123" si="10">+ROUND(E121*H121,0)</f>
        <v>#REF!</v>
      </c>
      <c r="J121" s="119"/>
      <c r="K121" s="151" t="e">
        <f>#REF!</f>
        <v>#REF!</v>
      </c>
      <c r="L121" s="21" t="e">
        <f t="shared" si="7"/>
        <v>#REF!</v>
      </c>
      <c r="M121" s="32"/>
      <c r="N121" s="79"/>
      <c r="O121" s="79"/>
      <c r="P121" s="79"/>
      <c r="Q121" s="79"/>
      <c r="R121" s="79"/>
      <c r="S121" s="79"/>
    </row>
    <row r="122" spans="1:19" s="19" customFormat="1" ht="15.75" customHeight="1" x14ac:dyDescent="0.25">
      <c r="A122" s="147">
        <v>14</v>
      </c>
      <c r="B122" s="140" t="s">
        <v>138</v>
      </c>
      <c r="C122" s="28" t="s">
        <v>33</v>
      </c>
      <c r="D122" s="132">
        <v>5</v>
      </c>
      <c r="E122" s="99">
        <v>40260</v>
      </c>
      <c r="F122" s="96"/>
      <c r="G122" s="31">
        <f t="shared" ref="G122" si="11">+ROUND(E122*F122,0)</f>
        <v>0</v>
      </c>
      <c r="H122" s="132" t="e">
        <f t="shared" si="8"/>
        <v>#REF!</v>
      </c>
      <c r="I122" s="33" t="e">
        <f t="shared" si="10"/>
        <v>#REF!</v>
      </c>
      <c r="J122" s="119"/>
      <c r="K122" s="151" t="e">
        <f>#REF!</f>
        <v>#REF!</v>
      </c>
      <c r="L122" s="21" t="e">
        <f t="shared" si="7"/>
        <v>#REF!</v>
      </c>
      <c r="M122" s="32" t="e">
        <f t="shared" ref="M122:M123" si="12">+K122/D122*100</f>
        <v>#REF!</v>
      </c>
      <c r="N122" s="79"/>
      <c r="O122" s="79"/>
      <c r="P122" s="79"/>
      <c r="Q122" s="79"/>
      <c r="R122" s="79"/>
      <c r="S122" s="79"/>
    </row>
    <row r="123" spans="1:19" s="19" customFormat="1" x14ac:dyDescent="0.25">
      <c r="A123" s="147">
        <v>15</v>
      </c>
      <c r="B123" s="144" t="s">
        <v>139</v>
      </c>
      <c r="C123" s="28" t="s">
        <v>33</v>
      </c>
      <c r="D123" s="132">
        <v>4</v>
      </c>
      <c r="E123" s="99">
        <v>83620</v>
      </c>
      <c r="F123" s="101"/>
      <c r="G123" s="31">
        <f t="shared" ref="G123" si="13">+ROUND(E123*F123,0)</f>
        <v>0</v>
      </c>
      <c r="H123" s="132" t="e">
        <f t="shared" si="8"/>
        <v>#REF!</v>
      </c>
      <c r="I123" s="33" t="e">
        <f t="shared" si="10"/>
        <v>#REF!</v>
      </c>
      <c r="J123" s="119"/>
      <c r="K123" s="151" t="e">
        <f>#REF!</f>
        <v>#REF!</v>
      </c>
      <c r="L123" s="21" t="e">
        <f t="shared" si="7"/>
        <v>#REF!</v>
      </c>
      <c r="M123" s="32" t="e">
        <f t="shared" si="12"/>
        <v>#REF!</v>
      </c>
      <c r="N123" s="79"/>
      <c r="O123" s="79"/>
      <c r="P123" s="79"/>
      <c r="Q123" s="79"/>
      <c r="R123" s="79"/>
      <c r="S123" s="79"/>
    </row>
    <row r="124" spans="1:19" s="19" customFormat="1" x14ac:dyDescent="0.25">
      <c r="A124" s="147">
        <v>16</v>
      </c>
      <c r="B124" s="139" t="s">
        <v>140</v>
      </c>
      <c r="C124" s="28"/>
      <c r="D124" s="132"/>
      <c r="E124" s="99"/>
      <c r="F124" s="96"/>
      <c r="G124" s="103"/>
      <c r="H124" s="132"/>
      <c r="I124" s="87"/>
      <c r="J124" s="119"/>
      <c r="K124" s="151"/>
      <c r="L124" s="21"/>
      <c r="M124" s="32"/>
      <c r="N124" s="79"/>
      <c r="O124" s="79"/>
      <c r="P124" s="79"/>
      <c r="Q124" s="79"/>
      <c r="R124" s="79"/>
      <c r="S124" s="79"/>
    </row>
    <row r="125" spans="1:19" s="19" customFormat="1" x14ac:dyDescent="0.25">
      <c r="A125" s="147">
        <v>17</v>
      </c>
      <c r="B125" s="140" t="s">
        <v>141</v>
      </c>
      <c r="C125" s="28" t="s">
        <v>34</v>
      </c>
      <c r="D125" s="132">
        <v>14</v>
      </c>
      <c r="E125" s="99">
        <v>111720</v>
      </c>
      <c r="F125" s="96"/>
      <c r="G125" s="31">
        <f>+ROUND(E125*F125,0)</f>
        <v>0</v>
      </c>
      <c r="H125" s="132" t="e">
        <f t="shared" si="8"/>
        <v>#REF!</v>
      </c>
      <c r="I125" s="33" t="e">
        <f t="shared" ref="I125:I127" si="14">+ROUND(E125*H125,0)</f>
        <v>#REF!</v>
      </c>
      <c r="J125" s="119"/>
      <c r="K125" s="151" t="e">
        <f>#REF!</f>
        <v>#REF!</v>
      </c>
      <c r="L125" s="21" t="e">
        <f t="shared" si="7"/>
        <v>#REF!</v>
      </c>
      <c r="M125" s="32"/>
      <c r="N125" s="79"/>
      <c r="O125" s="79"/>
      <c r="P125" s="79"/>
      <c r="Q125" s="79"/>
      <c r="R125" s="79"/>
      <c r="S125" s="79"/>
    </row>
    <row r="126" spans="1:19" s="19" customFormat="1" x14ac:dyDescent="0.25">
      <c r="A126" s="147">
        <v>18</v>
      </c>
      <c r="B126" s="140" t="s">
        <v>142</v>
      </c>
      <c r="C126" s="28" t="s">
        <v>34</v>
      </c>
      <c r="D126" s="132">
        <v>87</v>
      </c>
      <c r="E126" s="99">
        <v>20490</v>
      </c>
      <c r="F126" s="96"/>
      <c r="G126" s="31">
        <f>+ROUND(E126*F126,0)</f>
        <v>0</v>
      </c>
      <c r="H126" s="132" t="e">
        <f t="shared" si="8"/>
        <v>#REF!</v>
      </c>
      <c r="I126" s="33" t="e">
        <f t="shared" si="14"/>
        <v>#REF!</v>
      </c>
      <c r="J126" s="119"/>
      <c r="K126" s="151" t="e">
        <f>#REF!</f>
        <v>#REF!</v>
      </c>
      <c r="L126" s="21" t="e">
        <f t="shared" si="7"/>
        <v>#REF!</v>
      </c>
      <c r="M126" s="32" t="e">
        <f t="shared" ref="M126:M127" si="15">+K126/D126*100</f>
        <v>#REF!</v>
      </c>
      <c r="N126" s="79"/>
      <c r="O126" s="79"/>
      <c r="P126" s="79"/>
      <c r="Q126" s="79"/>
      <c r="R126" s="79"/>
      <c r="S126" s="79"/>
    </row>
    <row r="127" spans="1:19" s="19" customFormat="1" x14ac:dyDescent="0.25">
      <c r="A127" s="147">
        <v>19</v>
      </c>
      <c r="B127" s="140" t="s">
        <v>143</v>
      </c>
      <c r="C127" s="28" t="s">
        <v>34</v>
      </c>
      <c r="D127" s="132">
        <v>0.75</v>
      </c>
      <c r="E127" s="99">
        <v>761350</v>
      </c>
      <c r="F127" s="96"/>
      <c r="G127" s="31">
        <f t="shared" ref="G127" si="16">+ROUND(E127*F127,0)</f>
        <v>0</v>
      </c>
      <c r="H127" s="132" t="e">
        <f t="shared" si="8"/>
        <v>#REF!</v>
      </c>
      <c r="I127" s="33" t="e">
        <f t="shared" si="14"/>
        <v>#REF!</v>
      </c>
      <c r="J127" s="119"/>
      <c r="K127" s="151" t="e">
        <f>#REF!</f>
        <v>#REF!</v>
      </c>
      <c r="L127" s="21" t="e">
        <f t="shared" si="7"/>
        <v>#REF!</v>
      </c>
      <c r="M127" s="32" t="e">
        <f t="shared" si="15"/>
        <v>#REF!</v>
      </c>
      <c r="N127" s="79"/>
      <c r="O127" s="79"/>
      <c r="P127" s="79"/>
      <c r="Q127" s="79"/>
      <c r="R127" s="79"/>
      <c r="S127" s="79"/>
    </row>
    <row r="128" spans="1:19" s="19" customFormat="1" x14ac:dyDescent="0.25">
      <c r="A128" s="147">
        <v>20</v>
      </c>
      <c r="B128" s="143" t="s">
        <v>145</v>
      </c>
      <c r="C128" s="28"/>
      <c r="D128" s="132"/>
      <c r="E128" s="99"/>
      <c r="F128" s="96"/>
      <c r="G128" s="31"/>
      <c r="H128" s="132"/>
      <c r="I128" s="33"/>
      <c r="J128" s="119"/>
      <c r="K128" s="151"/>
      <c r="L128" s="21"/>
      <c r="M128" s="32"/>
      <c r="N128" s="79"/>
      <c r="O128" s="79"/>
      <c r="P128" s="79"/>
      <c r="Q128" s="79"/>
      <c r="R128" s="79">
        <v>1.3095000000000001</v>
      </c>
      <c r="S128" s="79"/>
    </row>
    <row r="129" spans="1:19" s="19" customFormat="1" x14ac:dyDescent="0.25">
      <c r="A129" s="147">
        <v>21</v>
      </c>
      <c r="B129" s="141" t="s">
        <v>146</v>
      </c>
      <c r="C129" s="28" t="s">
        <v>144</v>
      </c>
      <c r="D129" s="132">
        <v>54</v>
      </c>
      <c r="E129" s="99">
        <v>5484</v>
      </c>
      <c r="F129" s="96"/>
      <c r="G129" s="31">
        <f t="shared" ref="G129:G134" si="17">+ROUND(E129*F129,0)</f>
        <v>0</v>
      </c>
      <c r="H129" s="132" t="e">
        <f t="shared" si="8"/>
        <v>#REF!</v>
      </c>
      <c r="I129" s="33" t="e">
        <f t="shared" ref="I129:I135" si="18">+ROUND(E129*H129,0)</f>
        <v>#REF!</v>
      </c>
      <c r="J129" s="119"/>
      <c r="K129" s="151" t="e">
        <f>#REF!</f>
        <v>#REF!</v>
      </c>
      <c r="L129" s="21" t="e">
        <f t="shared" si="7"/>
        <v>#REF!</v>
      </c>
      <c r="M129" s="32" t="e">
        <f t="shared" ref="M129" si="19">+K129/D129*100</f>
        <v>#REF!</v>
      </c>
      <c r="N129" s="79"/>
      <c r="O129" s="79"/>
      <c r="P129" s="79"/>
      <c r="Q129" s="79"/>
      <c r="R129" s="79"/>
      <c r="S129" s="79"/>
    </row>
    <row r="130" spans="1:19" s="19" customFormat="1" x14ac:dyDescent="0.25">
      <c r="A130" s="179"/>
      <c r="B130" s="193" t="s">
        <v>162</v>
      </c>
      <c r="C130" s="90"/>
      <c r="D130" s="183"/>
      <c r="E130" s="182"/>
      <c r="F130" s="186"/>
      <c r="G130" s="187"/>
      <c r="H130" s="183"/>
      <c r="I130" s="203"/>
      <c r="J130" s="191"/>
      <c r="K130" s="189"/>
      <c r="L130" s="204"/>
      <c r="M130" s="180"/>
      <c r="N130" s="94"/>
      <c r="O130" s="202" t="s">
        <v>170</v>
      </c>
      <c r="P130" s="202" t="s">
        <v>171</v>
      </c>
      <c r="Q130" s="94"/>
      <c r="R130" s="94"/>
      <c r="S130" s="79"/>
    </row>
    <row r="131" spans="1:19" s="19" customFormat="1" ht="24.75" x14ac:dyDescent="0.25">
      <c r="A131" s="147">
        <v>22</v>
      </c>
      <c r="B131" s="144" t="s">
        <v>169</v>
      </c>
      <c r="C131" s="28" t="s">
        <v>34</v>
      </c>
      <c r="D131" s="184"/>
      <c r="E131" s="181">
        <v>102854</v>
      </c>
      <c r="F131" s="188"/>
      <c r="G131" s="88"/>
      <c r="H131" s="132" t="e">
        <f t="shared" si="8"/>
        <v>#REF!</v>
      </c>
      <c r="I131" s="87" t="e">
        <f t="shared" si="18"/>
        <v>#REF!</v>
      </c>
      <c r="J131" s="192"/>
      <c r="K131" s="190" t="e">
        <f>#REF!</f>
        <v>#REF!</v>
      </c>
      <c r="L131" s="88" t="e">
        <f t="shared" si="7"/>
        <v>#REF!</v>
      </c>
      <c r="M131" s="32"/>
      <c r="N131" s="94"/>
      <c r="O131" s="202">
        <v>78545</v>
      </c>
      <c r="P131" s="202">
        <v>102854</v>
      </c>
      <c r="Q131" s="94"/>
      <c r="R131" s="94"/>
      <c r="S131" s="79"/>
    </row>
    <row r="132" spans="1:19" s="19" customFormat="1" x14ac:dyDescent="0.25">
      <c r="A132" s="147">
        <v>23</v>
      </c>
      <c r="B132" s="141" t="s">
        <v>163</v>
      </c>
      <c r="C132" s="28" t="s">
        <v>47</v>
      </c>
      <c r="D132" s="184"/>
      <c r="E132" s="181">
        <v>59713</v>
      </c>
      <c r="F132" s="188"/>
      <c r="G132" s="88"/>
      <c r="H132" s="132" t="e">
        <f t="shared" si="8"/>
        <v>#REF!</v>
      </c>
      <c r="I132" s="33" t="e">
        <f t="shared" si="18"/>
        <v>#REF!</v>
      </c>
      <c r="J132" s="192"/>
      <c r="K132" s="190" t="e">
        <f>#REF!</f>
        <v>#REF!</v>
      </c>
      <c r="L132" s="21" t="e">
        <f t="shared" si="7"/>
        <v>#REF!</v>
      </c>
      <c r="M132" s="180"/>
      <c r="N132" s="94"/>
      <c r="O132" s="202">
        <v>45600</v>
      </c>
      <c r="P132" s="202">
        <v>59713</v>
      </c>
      <c r="Q132" s="94"/>
      <c r="R132" s="94"/>
      <c r="S132" s="79"/>
    </row>
    <row r="133" spans="1:19" s="19" customFormat="1" ht="24" customHeight="1" x14ac:dyDescent="0.25">
      <c r="A133" s="179">
        <v>24</v>
      </c>
      <c r="B133" s="209" t="s">
        <v>186</v>
      </c>
      <c r="C133" s="90" t="s">
        <v>69</v>
      </c>
      <c r="D133" s="183"/>
      <c r="E133" s="182">
        <v>1200000</v>
      </c>
      <c r="F133" s="188"/>
      <c r="G133" s="88"/>
      <c r="H133" s="132" t="e">
        <f t="shared" si="8"/>
        <v>#REF!</v>
      </c>
      <c r="I133" s="33" t="e">
        <f t="shared" si="18"/>
        <v>#REF!</v>
      </c>
      <c r="J133" s="192"/>
      <c r="K133" s="190" t="e">
        <f>#REF!</f>
        <v>#REF!</v>
      </c>
      <c r="L133" s="21" t="e">
        <f t="shared" si="7"/>
        <v>#REF!</v>
      </c>
      <c r="M133" s="180"/>
      <c r="N133" s="94"/>
      <c r="O133" s="202">
        <v>135200</v>
      </c>
      <c r="P133" s="202">
        <v>139384</v>
      </c>
      <c r="Q133" s="94"/>
      <c r="R133" s="94"/>
      <c r="S133" s="79"/>
    </row>
    <row r="134" spans="1:19" s="19" customFormat="1" ht="36.75" x14ac:dyDescent="0.25">
      <c r="A134" s="179">
        <v>25</v>
      </c>
      <c r="B134" s="195" t="s">
        <v>166</v>
      </c>
      <c r="C134" s="90" t="s">
        <v>55</v>
      </c>
      <c r="D134" s="183"/>
      <c r="E134" s="182">
        <v>766424</v>
      </c>
      <c r="F134" s="186"/>
      <c r="G134" s="187">
        <f t="shared" si="17"/>
        <v>0</v>
      </c>
      <c r="H134" s="132" t="e">
        <f t="shared" si="8"/>
        <v>#REF!</v>
      </c>
      <c r="I134" s="33" t="e">
        <f t="shared" si="18"/>
        <v>#REF!</v>
      </c>
      <c r="J134" s="191"/>
      <c r="K134" s="194" t="e">
        <f>#REF!</f>
        <v>#REF!</v>
      </c>
      <c r="L134" s="21" t="e">
        <f t="shared" si="7"/>
        <v>#REF!</v>
      </c>
      <c r="M134" s="180"/>
      <c r="N134" s="94"/>
      <c r="O134" s="202">
        <v>585280</v>
      </c>
      <c r="P134" s="202">
        <v>766424</v>
      </c>
      <c r="Q134" s="94"/>
      <c r="R134" s="94"/>
      <c r="S134" s="79"/>
    </row>
    <row r="135" spans="1:19" s="19" customFormat="1" ht="36.75" thickBot="1" x14ac:dyDescent="0.3">
      <c r="A135" s="155">
        <v>26</v>
      </c>
      <c r="B135" s="199" t="s">
        <v>165</v>
      </c>
      <c r="C135" s="175" t="s">
        <v>34</v>
      </c>
      <c r="D135" s="185"/>
      <c r="E135" s="177">
        <v>900739</v>
      </c>
      <c r="F135" s="196"/>
      <c r="G135" s="176"/>
      <c r="H135" s="205" t="e">
        <f t="shared" si="8"/>
        <v>#REF!</v>
      </c>
      <c r="I135" s="160" t="e">
        <f t="shared" si="18"/>
        <v>#REF!</v>
      </c>
      <c r="J135" s="198"/>
      <c r="K135" s="197" t="e">
        <f>#REF!</f>
        <v>#REF!</v>
      </c>
      <c r="L135" s="206" t="e">
        <f t="shared" si="7"/>
        <v>#REF!</v>
      </c>
      <c r="M135" s="164"/>
      <c r="N135" s="94"/>
      <c r="O135" s="202">
        <v>687850</v>
      </c>
      <c r="P135" s="202">
        <v>900739</v>
      </c>
      <c r="Q135" s="94"/>
      <c r="R135" s="94"/>
      <c r="S135" s="79"/>
    </row>
    <row r="136" spans="1:19" s="19" customFormat="1" ht="15" customHeight="1" x14ac:dyDescent="0.25">
      <c r="A136" s="14"/>
      <c r="B136" s="108" t="s">
        <v>164</v>
      </c>
      <c r="C136" s="14"/>
      <c r="D136" s="13"/>
      <c r="E136" s="75"/>
      <c r="F136" s="29"/>
      <c r="G136" s="102">
        <f>ROUND(SUM(G109:G134),2)</f>
        <v>0</v>
      </c>
      <c r="H136" s="29"/>
      <c r="I136" s="102" t="e">
        <f>ROUND(SUM(I109:I134),2)</f>
        <v>#REF!</v>
      </c>
      <c r="J136" s="8"/>
      <c r="K136" s="98"/>
      <c r="L136" s="154" t="e">
        <f>ROUND(SUM(L109:L135),2)</f>
        <v>#REF!</v>
      </c>
      <c r="M136" s="30"/>
      <c r="N136" s="107"/>
      <c r="O136" s="95"/>
      <c r="P136" s="95"/>
      <c r="Q136" s="95"/>
      <c r="R136" s="95"/>
      <c r="S136" s="92"/>
    </row>
    <row r="137" spans="1:19" s="19" customFormat="1" ht="15" customHeight="1" x14ac:dyDescent="0.25">
      <c r="A137" s="14"/>
      <c r="B137" s="86"/>
      <c r="C137" s="14"/>
      <c r="D137" s="13"/>
      <c r="E137" s="75"/>
      <c r="F137" s="29"/>
      <c r="G137" s="71"/>
      <c r="H137" s="29"/>
      <c r="I137" s="71"/>
      <c r="J137" s="8"/>
      <c r="K137" s="98"/>
      <c r="L137" s="2"/>
      <c r="M137" s="30"/>
      <c r="N137" s="107"/>
      <c r="O137" s="95"/>
      <c r="P137" s="95"/>
      <c r="Q137" s="95"/>
      <c r="R137" s="92"/>
      <c r="S137" s="92"/>
    </row>
    <row r="138" spans="1:19" s="19" customFormat="1" ht="15" customHeight="1" x14ac:dyDescent="0.25">
      <c r="A138" s="14"/>
      <c r="B138" s="23" t="s">
        <v>36</v>
      </c>
      <c r="C138" s="72"/>
      <c r="D138" s="73"/>
      <c r="E138" s="24">
        <v>19398447</v>
      </c>
      <c r="F138" s="29"/>
      <c r="G138" s="2"/>
      <c r="H138" s="29"/>
      <c r="I138" s="24" t="e">
        <f>+I136/1.3095</f>
        <v>#REF!</v>
      </c>
      <c r="J138" s="8"/>
      <c r="K138" s="98"/>
      <c r="L138" s="2"/>
      <c r="M138" s="30"/>
      <c r="N138" s="107"/>
      <c r="O138" s="95"/>
      <c r="P138" s="95"/>
      <c r="Q138" s="95"/>
      <c r="R138" s="92"/>
      <c r="S138" s="92"/>
    </row>
    <row r="139" spans="1:19" s="19" customFormat="1" ht="15" customHeight="1" x14ac:dyDescent="0.25">
      <c r="A139" s="14"/>
      <c r="B139" s="86"/>
      <c r="C139" s="14"/>
      <c r="D139" s="13"/>
      <c r="E139" s="75"/>
      <c r="F139" s="29"/>
      <c r="G139" s="71"/>
      <c r="H139" s="29"/>
      <c r="I139" s="71"/>
      <c r="J139" s="8"/>
      <c r="K139" s="98"/>
      <c r="L139" s="2"/>
      <c r="M139" s="30"/>
      <c r="N139" s="107"/>
      <c r="O139" s="95"/>
      <c r="P139" s="95"/>
      <c r="Q139" s="95"/>
      <c r="R139" s="92"/>
      <c r="S139" s="92"/>
    </row>
    <row r="140" spans="1:19" s="19" customFormat="1" ht="15" customHeight="1" x14ac:dyDescent="0.25">
      <c r="A140" s="14"/>
      <c r="B140" s="86"/>
      <c r="C140" s="14"/>
      <c r="D140" s="13"/>
      <c r="E140" s="75"/>
      <c r="F140" s="29"/>
      <c r="G140" s="71"/>
      <c r="H140" s="29"/>
      <c r="I140" s="71"/>
      <c r="J140" s="8"/>
      <c r="K140" s="98"/>
      <c r="L140" s="2"/>
      <c r="M140" s="30"/>
      <c r="N140" s="107"/>
      <c r="O140" s="95"/>
      <c r="P140" s="95"/>
      <c r="Q140" s="95"/>
      <c r="R140" s="92"/>
      <c r="S140" s="92"/>
    </row>
    <row r="141" spans="1:19" s="19" customFormat="1" ht="15" customHeight="1" thickBot="1" x14ac:dyDescent="0.3">
      <c r="A141" s="14"/>
      <c r="B141" s="86"/>
      <c r="C141" s="14"/>
      <c r="D141" s="13"/>
      <c r="E141" s="75"/>
      <c r="F141" s="29"/>
      <c r="G141" s="71"/>
      <c r="H141" s="29"/>
      <c r="I141" s="71"/>
      <c r="J141" s="8"/>
      <c r="K141" s="98"/>
      <c r="L141" s="2"/>
      <c r="M141" s="30"/>
      <c r="N141" s="107"/>
      <c r="O141" s="95"/>
      <c r="P141" s="95"/>
      <c r="Q141" s="95"/>
      <c r="R141" s="92"/>
      <c r="S141" s="92"/>
    </row>
    <row r="142" spans="1:19" s="19" customFormat="1" ht="15" customHeight="1" thickTop="1" x14ac:dyDescent="0.25">
      <c r="A142" s="282" t="s">
        <v>0</v>
      </c>
      <c r="B142" s="283"/>
      <c r="C142" s="283"/>
      <c r="D142" s="283"/>
      <c r="E142" s="283"/>
      <c r="F142" s="283"/>
      <c r="G142" s="283"/>
      <c r="H142" s="283"/>
      <c r="I142" s="283"/>
      <c r="J142" s="284"/>
      <c r="K142" s="38"/>
      <c r="L142" s="39"/>
      <c r="M142" s="40"/>
      <c r="N142" s="107"/>
      <c r="O142" s="95"/>
      <c r="P142" s="95"/>
      <c r="Q142" s="95"/>
      <c r="R142" s="92"/>
      <c r="S142" s="92"/>
    </row>
    <row r="143" spans="1:19" s="19" customFormat="1" ht="15" customHeight="1" x14ac:dyDescent="0.25">
      <c r="A143" s="294" t="s">
        <v>1</v>
      </c>
      <c r="B143" s="295"/>
      <c r="C143" s="295"/>
      <c r="D143" s="295"/>
      <c r="E143" s="295"/>
      <c r="F143" s="295"/>
      <c r="G143" s="295"/>
      <c r="H143" s="295"/>
      <c r="I143" s="295"/>
      <c r="J143" s="296"/>
      <c r="K143" s="41"/>
      <c r="L143" s="42"/>
      <c r="M143" s="43"/>
      <c r="N143" s="107"/>
      <c r="O143" s="95"/>
      <c r="P143" s="95"/>
      <c r="Q143" s="95"/>
      <c r="R143" s="92"/>
      <c r="S143" s="92"/>
    </row>
    <row r="144" spans="1:19" s="19" customFormat="1" ht="15" customHeight="1" thickBot="1" x14ac:dyDescent="0.3">
      <c r="A144" s="297" t="s">
        <v>160</v>
      </c>
      <c r="B144" s="298"/>
      <c r="C144" s="298"/>
      <c r="D144" s="298"/>
      <c r="E144" s="298"/>
      <c r="F144" s="298"/>
      <c r="G144" s="298"/>
      <c r="H144" s="298"/>
      <c r="I144" s="298"/>
      <c r="J144" s="299"/>
      <c r="K144" s="44"/>
      <c r="L144" s="45"/>
      <c r="M144" s="46"/>
      <c r="N144" s="107"/>
      <c r="O144" s="95"/>
      <c r="P144" s="95"/>
      <c r="Q144" s="95"/>
      <c r="R144" s="92"/>
      <c r="S144" s="92"/>
    </row>
    <row r="145" spans="1:19" s="19" customFormat="1" ht="15" customHeight="1" thickTop="1" thickBo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17"/>
      <c r="L145" s="117"/>
      <c r="M145" s="117"/>
      <c r="N145" s="107"/>
      <c r="O145" s="95"/>
      <c r="P145" s="95"/>
      <c r="Q145" s="95"/>
      <c r="R145" s="92"/>
      <c r="S145" s="92"/>
    </row>
    <row r="146" spans="1:19" s="19" customFormat="1" ht="15" customHeight="1" thickTop="1" x14ac:dyDescent="0.25">
      <c r="A146" s="47" t="s">
        <v>147</v>
      </c>
      <c r="B146" s="35"/>
      <c r="C146" s="35"/>
      <c r="D146" s="48" t="s">
        <v>175</v>
      </c>
      <c r="E146" s="49"/>
      <c r="F146" s="49"/>
      <c r="G146" s="49"/>
      <c r="H146" s="50"/>
      <c r="I146" s="49" t="s">
        <v>173</v>
      </c>
      <c r="J146" s="49"/>
      <c r="K146" s="49"/>
      <c r="L146" s="49"/>
      <c r="M146" s="51"/>
      <c r="N146" s="107"/>
      <c r="O146" s="95"/>
      <c r="P146" s="95"/>
      <c r="Q146" s="95"/>
      <c r="R146" s="92"/>
      <c r="S146" s="92"/>
    </row>
    <row r="147" spans="1:19" s="19" customFormat="1" ht="15" customHeight="1" x14ac:dyDescent="0.25">
      <c r="A147" s="288" t="s">
        <v>150</v>
      </c>
      <c r="B147" s="289"/>
      <c r="C147" s="290"/>
      <c r="D147" s="52" t="s">
        <v>148</v>
      </c>
      <c r="E147" s="20"/>
      <c r="F147" s="20"/>
      <c r="G147" s="20"/>
      <c r="H147" s="53"/>
      <c r="I147" s="20" t="s">
        <v>149</v>
      </c>
      <c r="J147" s="20"/>
      <c r="K147" s="20"/>
      <c r="L147" s="20"/>
      <c r="M147" s="54"/>
      <c r="N147" s="107"/>
      <c r="O147" s="95"/>
      <c r="P147" s="95"/>
      <c r="Q147" s="95"/>
      <c r="R147" s="92"/>
      <c r="S147" s="92"/>
    </row>
    <row r="148" spans="1:19" s="19" customFormat="1" ht="15" customHeight="1" x14ac:dyDescent="0.25">
      <c r="A148" s="118" t="s">
        <v>152</v>
      </c>
      <c r="B148" s="119"/>
      <c r="C148" s="120"/>
      <c r="D148" s="52" t="s">
        <v>155</v>
      </c>
      <c r="E148" s="20"/>
      <c r="F148" s="20"/>
      <c r="G148" s="20"/>
      <c r="H148" s="53"/>
      <c r="I148" s="20" t="s">
        <v>65</v>
      </c>
      <c r="J148" s="20"/>
      <c r="K148" s="20"/>
      <c r="L148" s="20"/>
      <c r="M148" s="54"/>
      <c r="N148" s="107"/>
      <c r="O148" s="95"/>
      <c r="P148" s="95"/>
      <c r="Q148" s="95"/>
      <c r="R148" s="92"/>
      <c r="S148" s="92"/>
    </row>
    <row r="149" spans="1:19" s="19" customFormat="1" ht="15" customHeight="1" x14ac:dyDescent="0.25">
      <c r="A149" s="121" t="s">
        <v>153</v>
      </c>
      <c r="B149" s="122"/>
      <c r="C149" s="123"/>
      <c r="D149" s="60" t="s">
        <v>157</v>
      </c>
      <c r="E149" s="37"/>
      <c r="F149" s="37"/>
      <c r="G149" s="37"/>
      <c r="H149" s="61"/>
      <c r="I149" s="37"/>
      <c r="J149" s="37"/>
      <c r="K149" s="37"/>
      <c r="L149" s="37"/>
      <c r="M149" s="104"/>
      <c r="N149" s="107"/>
      <c r="O149" s="95"/>
      <c r="P149" s="95"/>
      <c r="Q149" s="95"/>
      <c r="R149" s="92"/>
      <c r="S149" s="92"/>
    </row>
    <row r="150" spans="1:19" s="19" customFormat="1" ht="15" customHeight="1" thickBot="1" x14ac:dyDescent="0.3">
      <c r="A150" s="55" t="s">
        <v>154</v>
      </c>
      <c r="B150" s="36"/>
      <c r="C150" s="36"/>
      <c r="D150" s="56" t="s">
        <v>31</v>
      </c>
      <c r="E150" s="57"/>
      <c r="F150" s="57"/>
      <c r="G150" s="57"/>
      <c r="H150" s="58"/>
      <c r="I150" s="57" t="s">
        <v>174</v>
      </c>
      <c r="J150" s="57"/>
      <c r="K150" s="57"/>
      <c r="L150" s="57"/>
      <c r="M150" s="59"/>
      <c r="N150" s="107"/>
      <c r="O150" s="95"/>
      <c r="P150" s="95"/>
      <c r="Q150" s="95"/>
      <c r="R150" s="92"/>
      <c r="S150" s="92"/>
    </row>
    <row r="151" spans="1:19" s="19" customFormat="1" ht="15" customHeight="1" thickTop="1" x14ac:dyDescent="0.25">
      <c r="A151" s="14"/>
      <c r="B151" s="86"/>
      <c r="C151" s="14"/>
      <c r="D151" s="13"/>
      <c r="E151" s="75"/>
      <c r="F151" s="29"/>
      <c r="G151" s="71"/>
      <c r="H151" s="29"/>
      <c r="I151" s="71"/>
      <c r="J151" s="8"/>
      <c r="K151" s="98"/>
      <c r="L151" s="2"/>
      <c r="M151" s="30"/>
      <c r="N151" s="107"/>
      <c r="O151" s="95"/>
      <c r="P151" s="95"/>
      <c r="Q151" s="95"/>
      <c r="R151" s="92"/>
      <c r="S151" s="92"/>
    </row>
    <row r="152" spans="1:19" s="19" customFormat="1" ht="15" customHeight="1" x14ac:dyDescent="0.25">
      <c r="A152" s="14"/>
      <c r="B152" s="23" t="s">
        <v>36</v>
      </c>
      <c r="C152" s="72"/>
      <c r="D152" s="73"/>
      <c r="E152" s="24">
        <v>19398447</v>
      </c>
      <c r="F152" s="29"/>
      <c r="G152" s="2"/>
      <c r="H152" s="29"/>
      <c r="I152" s="24" t="e">
        <f>+I136/1.3095</f>
        <v>#REF!</v>
      </c>
      <c r="J152" s="8"/>
      <c r="K152" s="25"/>
      <c r="L152" s="2"/>
      <c r="M152" s="30"/>
      <c r="N152" s="95"/>
      <c r="O152" s="95"/>
      <c r="P152" s="95"/>
      <c r="Q152" s="95"/>
      <c r="R152" s="95"/>
      <c r="S152" s="95"/>
    </row>
    <row r="153" spans="1:19" s="19" customFormat="1" x14ac:dyDescent="0.25">
      <c r="A153" s="14"/>
      <c r="B153" s="26"/>
      <c r="C153" s="14"/>
      <c r="D153" s="13"/>
      <c r="E153" s="93"/>
      <c r="F153" s="29"/>
      <c r="G153" s="2"/>
      <c r="H153" s="29" t="s">
        <v>86</v>
      </c>
      <c r="I153" s="124"/>
      <c r="J153" s="8"/>
      <c r="K153" s="25"/>
      <c r="L153" s="2"/>
      <c r="M153" s="30"/>
      <c r="N153" s="95"/>
      <c r="O153" s="107"/>
      <c r="P153" s="95"/>
      <c r="Q153" s="95"/>
      <c r="R153" s="95"/>
      <c r="S153" s="95"/>
    </row>
    <row r="154" spans="1:19" s="19" customFormat="1" ht="15" customHeight="1" x14ac:dyDescent="0.25">
      <c r="A154" s="14"/>
      <c r="B154" s="11" t="s">
        <v>26</v>
      </c>
      <c r="C154" s="12">
        <v>24</v>
      </c>
      <c r="D154" s="3"/>
      <c r="E154" s="74">
        <f>+E152*C154/100</f>
        <v>4655627.28</v>
      </c>
      <c r="F154" s="29"/>
      <c r="G154" s="2"/>
      <c r="H154" s="29"/>
      <c r="I154" s="17" t="e">
        <f>+I152*0.24</f>
        <v>#REF!</v>
      </c>
      <c r="J154" s="8"/>
      <c r="K154" s="25"/>
      <c r="L154" s="2"/>
      <c r="M154" s="30"/>
      <c r="N154" s="2"/>
      <c r="O154" s="2"/>
      <c r="P154" s="2"/>
      <c r="Q154" s="92"/>
      <c r="R154" s="92"/>
      <c r="S154" s="92"/>
    </row>
    <row r="155" spans="1:19" s="19" customFormat="1" ht="15" customHeight="1" x14ac:dyDescent="0.25">
      <c r="A155" s="14"/>
      <c r="B155" s="11" t="s">
        <v>27</v>
      </c>
      <c r="C155" s="12">
        <v>1</v>
      </c>
      <c r="D155" s="3"/>
      <c r="E155" s="74">
        <f>+E152*C155/100</f>
        <v>193984.47</v>
      </c>
      <c r="F155" s="29"/>
      <c r="G155" s="2"/>
      <c r="H155" s="29"/>
      <c r="I155" s="17" t="e">
        <f>+I152*0.01</f>
        <v>#REF!</v>
      </c>
      <c r="J155" s="8"/>
      <c r="K155" s="25"/>
      <c r="L155" s="2"/>
      <c r="M155" s="30"/>
      <c r="N155" s="2"/>
      <c r="O155" s="2"/>
      <c r="P155" s="2"/>
      <c r="Q155" s="95"/>
      <c r="R155" s="92"/>
      <c r="S155" s="92"/>
    </row>
    <row r="156" spans="1:19" s="19" customFormat="1" ht="15" customHeight="1" x14ac:dyDescent="0.25">
      <c r="A156" s="14"/>
      <c r="B156" s="11" t="s">
        <v>28</v>
      </c>
      <c r="C156" s="12">
        <v>5</v>
      </c>
      <c r="D156" s="3"/>
      <c r="E156" s="74">
        <f>+E152*C156/100</f>
        <v>969922.35</v>
      </c>
      <c r="F156" s="29"/>
      <c r="G156" s="2"/>
      <c r="H156" s="29"/>
      <c r="I156" s="17" t="e">
        <f>+I152*0.05</f>
        <v>#REF!</v>
      </c>
      <c r="J156" s="8"/>
      <c r="K156" s="25"/>
      <c r="L156" s="2"/>
      <c r="M156" s="30"/>
      <c r="N156" s="17">
        <v>26448127</v>
      </c>
      <c r="O156" s="17">
        <v>25402266</v>
      </c>
      <c r="P156" s="17">
        <f>+N156-O156</f>
        <v>1045861</v>
      </c>
      <c r="Q156" s="95"/>
      <c r="R156" s="92"/>
      <c r="S156" s="92"/>
    </row>
    <row r="157" spans="1:19" s="19" customFormat="1" ht="15" customHeight="1" x14ac:dyDescent="0.25">
      <c r="A157" s="14"/>
      <c r="B157" s="10"/>
      <c r="C157" s="14"/>
      <c r="D157" s="14"/>
      <c r="E157" s="70"/>
      <c r="F157" s="29"/>
      <c r="G157" s="2"/>
      <c r="H157" s="29"/>
      <c r="I157" s="70"/>
      <c r="J157" s="8"/>
      <c r="K157" s="25"/>
      <c r="L157" s="2"/>
      <c r="M157" s="30"/>
      <c r="N157" s="2"/>
      <c r="O157" s="2"/>
      <c r="P157" s="2"/>
      <c r="Q157" s="95"/>
      <c r="R157" s="92"/>
      <c r="S157" s="92"/>
    </row>
    <row r="158" spans="1:19" s="19" customFormat="1" ht="15" customHeight="1" x14ac:dyDescent="0.25">
      <c r="A158" s="14"/>
      <c r="B158" s="11" t="s">
        <v>16</v>
      </c>
      <c r="C158" s="4"/>
      <c r="D158" s="3"/>
      <c r="E158" s="74">
        <f>ROUND(SUM(E152:E156),0)</f>
        <v>25217981</v>
      </c>
      <c r="F158" s="29"/>
      <c r="G158" s="2"/>
      <c r="H158" s="29"/>
      <c r="I158" s="17" t="e">
        <f>ROUND(SUM(I152:I156),0)</f>
        <v>#REF!</v>
      </c>
      <c r="J158" s="8"/>
      <c r="K158" s="25"/>
      <c r="L158" s="2"/>
      <c r="M158" s="30"/>
      <c r="N158" s="2"/>
      <c r="O158" s="2"/>
      <c r="P158" s="2"/>
      <c r="Q158" s="95"/>
      <c r="R158" s="92"/>
      <c r="S158" s="92"/>
    </row>
    <row r="159" spans="1:19" s="19" customFormat="1" ht="15" customHeight="1" x14ac:dyDescent="0.25">
      <c r="A159" s="14"/>
      <c r="B159" s="11" t="s">
        <v>24</v>
      </c>
      <c r="C159" s="12">
        <v>19</v>
      </c>
      <c r="D159" s="3"/>
      <c r="E159" s="74">
        <f>+E156*0.19</f>
        <v>184285.24650000001</v>
      </c>
      <c r="F159" s="29"/>
      <c r="G159" s="2"/>
      <c r="H159" s="29"/>
      <c r="I159" s="17" t="e">
        <f>+I156*0.19</f>
        <v>#REF!</v>
      </c>
      <c r="J159" s="8"/>
      <c r="K159" s="25"/>
      <c r="L159" s="2"/>
      <c r="M159" s="2"/>
      <c r="N159" s="2"/>
      <c r="O159" s="2"/>
      <c r="P159" s="2"/>
      <c r="Q159" s="95"/>
      <c r="R159" s="92"/>
      <c r="S159" s="92"/>
    </row>
    <row r="160" spans="1:19" s="19" customFormat="1" ht="15" customHeight="1" thickBot="1" x14ac:dyDescent="0.3">
      <c r="A160" s="14"/>
      <c r="B160" s="10"/>
      <c r="C160" s="14"/>
      <c r="D160" s="14"/>
      <c r="E160" s="78"/>
      <c r="F160" s="29"/>
      <c r="G160" s="2"/>
      <c r="H160" s="29"/>
      <c r="I160" s="100"/>
      <c r="J160" s="8"/>
      <c r="K160" s="25"/>
      <c r="L160" s="2"/>
      <c r="M160" s="30"/>
      <c r="N160" s="2"/>
      <c r="O160" s="2"/>
      <c r="P160" s="201"/>
      <c r="Q160" s="95"/>
      <c r="R160" s="92"/>
      <c r="S160" s="92"/>
    </row>
    <row r="161" spans="1:19" s="19" customFormat="1" ht="15" customHeight="1" thickBot="1" x14ac:dyDescent="0.3">
      <c r="A161" s="76"/>
      <c r="B161" s="84" t="s">
        <v>87</v>
      </c>
      <c r="C161" s="77"/>
      <c r="D161" s="68"/>
      <c r="E161" s="85">
        <f>+E158+E159</f>
        <v>25402266.2465</v>
      </c>
      <c r="F161" s="29"/>
      <c r="G161" s="2"/>
      <c r="H161" s="29"/>
      <c r="I161" s="17" t="e">
        <f>+I158+I159</f>
        <v>#REF!</v>
      </c>
      <c r="J161" s="8"/>
      <c r="K161" s="25"/>
      <c r="L161" s="2"/>
      <c r="M161" s="30"/>
      <c r="N161" s="2"/>
      <c r="O161" s="2"/>
      <c r="P161" s="2"/>
      <c r="Q161" s="92"/>
      <c r="R161" s="92"/>
      <c r="S161" s="92"/>
    </row>
    <row r="162" spans="1:19" s="19" customFormat="1" ht="15" customHeight="1" thickBot="1" x14ac:dyDescent="0.3">
      <c r="A162" s="14"/>
      <c r="B162" s="81"/>
      <c r="C162" s="8"/>
      <c r="D162" s="8"/>
      <c r="E162" s="82"/>
      <c r="F162" s="29"/>
      <c r="G162" s="2"/>
      <c r="H162" s="29"/>
      <c r="I162" s="71"/>
      <c r="J162" s="8"/>
      <c r="K162" s="25"/>
      <c r="L162" s="2"/>
      <c r="M162" s="30"/>
      <c r="N162" s="2"/>
      <c r="O162" s="2"/>
      <c r="P162" s="2"/>
      <c r="Q162" s="92"/>
      <c r="R162" s="92"/>
      <c r="S162" s="92"/>
    </row>
    <row r="163" spans="1:19" s="19" customFormat="1" ht="15" customHeight="1" thickTop="1" thickBot="1" x14ac:dyDescent="0.3">
      <c r="A163" s="8"/>
      <c r="B163" s="89" t="s">
        <v>72</v>
      </c>
      <c r="C163" s="8"/>
      <c r="D163" s="8"/>
      <c r="E163" s="82"/>
      <c r="F163" s="8"/>
      <c r="G163" s="2"/>
      <c r="H163" s="29"/>
      <c r="I163" s="106" t="e">
        <f>+I161</f>
        <v>#REF!</v>
      </c>
      <c r="J163" s="8"/>
      <c r="K163" s="25"/>
      <c r="L163" s="2"/>
      <c r="M163" s="30"/>
      <c r="N163" s="92"/>
      <c r="O163" s="92"/>
      <c r="P163" s="92"/>
      <c r="Q163" s="92"/>
      <c r="R163" s="92"/>
      <c r="S163" s="92"/>
    </row>
    <row r="164" spans="1:19" s="19" customFormat="1" ht="15" customHeight="1" thickTop="1" x14ac:dyDescent="0.25">
      <c r="A164" s="8"/>
      <c r="B164" s="81"/>
      <c r="C164" s="8"/>
      <c r="D164" s="8"/>
      <c r="E164" s="82"/>
      <c r="F164" s="8"/>
      <c r="G164" s="2"/>
      <c r="H164" s="29"/>
      <c r="J164" s="8"/>
      <c r="K164" s="25"/>
      <c r="L164" s="2"/>
      <c r="M164" s="30"/>
      <c r="N164" s="79"/>
      <c r="O164" s="79"/>
      <c r="P164" s="79"/>
      <c r="Q164" s="79"/>
      <c r="R164" s="79"/>
      <c r="S164" s="79"/>
    </row>
    <row r="165" spans="1:19" s="19" customFormat="1" ht="15" customHeight="1" x14ac:dyDescent="0.25">
      <c r="A165" s="8"/>
      <c r="B165" s="81"/>
      <c r="C165" s="8"/>
      <c r="D165" s="8"/>
      <c r="E165" s="82"/>
      <c r="F165" s="8"/>
      <c r="G165" s="2"/>
      <c r="H165" s="29"/>
      <c r="I165" s="71"/>
      <c r="J165" s="8"/>
      <c r="K165" s="25"/>
      <c r="L165" s="2"/>
      <c r="M165" s="30"/>
      <c r="N165" s="79"/>
      <c r="O165" s="79"/>
      <c r="P165" s="79"/>
      <c r="Q165" s="79"/>
      <c r="R165" s="79"/>
      <c r="S165" s="79"/>
    </row>
    <row r="166" spans="1:19" s="19" customFormat="1" x14ac:dyDescent="0.25">
      <c r="A166" s="9"/>
      <c r="B166" s="83" t="s">
        <v>70</v>
      </c>
      <c r="C166" s="9"/>
      <c r="D166" s="9"/>
      <c r="E166" s="9"/>
      <c r="F166" s="9"/>
      <c r="G166" s="9"/>
      <c r="H166" s="9"/>
      <c r="I166" s="9"/>
      <c r="J166" s="8"/>
      <c r="K166" s="14"/>
      <c r="L166" s="2"/>
      <c r="M166" s="8"/>
      <c r="N166" s="95"/>
      <c r="O166" s="94"/>
    </row>
    <row r="167" spans="1:19" s="19" customFormat="1" x14ac:dyDescent="0.25">
      <c r="A167" s="9"/>
      <c r="B167" s="9" t="s">
        <v>71</v>
      </c>
      <c r="C167" s="9"/>
      <c r="D167" s="9"/>
      <c r="E167" s="11"/>
      <c r="F167" s="9"/>
      <c r="G167" s="15">
        <v>71237404</v>
      </c>
      <c r="H167" s="9"/>
      <c r="I167" s="9"/>
      <c r="J167" s="8"/>
      <c r="K167" s="14"/>
      <c r="L167" s="2"/>
      <c r="M167" s="8"/>
      <c r="N167" s="95"/>
      <c r="O167" s="94"/>
    </row>
    <row r="168" spans="1:19" s="19" customFormat="1" x14ac:dyDescent="0.25">
      <c r="A168" s="9"/>
      <c r="B168" s="9" t="s">
        <v>32</v>
      </c>
      <c r="C168" s="9"/>
      <c r="D168" s="9"/>
      <c r="E168" s="18"/>
      <c r="F168" s="9"/>
      <c r="G168" s="17">
        <v>0</v>
      </c>
      <c r="H168" s="9"/>
      <c r="I168" s="9"/>
      <c r="J168" s="8"/>
      <c r="K168" s="14"/>
      <c r="L168" s="2"/>
      <c r="M168" s="8"/>
      <c r="N168" s="95"/>
      <c r="O168" s="94"/>
    </row>
    <row r="169" spans="1:19" s="19" customFormat="1" x14ac:dyDescent="0.25">
      <c r="A169" s="9"/>
      <c r="B169" s="9" t="s">
        <v>92</v>
      </c>
      <c r="C169" s="9"/>
      <c r="D169" s="9"/>
      <c r="E169" s="15">
        <v>0</v>
      </c>
      <c r="F169" s="9"/>
      <c r="G169" s="17"/>
      <c r="H169" s="9"/>
      <c r="I169" s="9"/>
      <c r="J169" s="8"/>
      <c r="K169" s="14"/>
      <c r="L169" s="2"/>
      <c r="M169" s="8"/>
      <c r="N169" s="95"/>
      <c r="O169" s="94"/>
    </row>
    <row r="170" spans="1:19" s="19" customFormat="1" x14ac:dyDescent="0.25">
      <c r="A170" s="9"/>
      <c r="B170" s="9" t="s">
        <v>93</v>
      </c>
      <c r="C170" s="9"/>
      <c r="D170" s="9"/>
      <c r="E170" s="15">
        <v>0</v>
      </c>
      <c r="F170" s="9"/>
      <c r="G170" s="17"/>
      <c r="H170" s="9"/>
      <c r="I170" s="9"/>
      <c r="J170" s="8"/>
      <c r="K170" s="14"/>
      <c r="L170" s="2"/>
      <c r="M170" s="8"/>
      <c r="N170" s="95"/>
      <c r="O170" s="94"/>
    </row>
    <row r="171" spans="1:19" s="19" customFormat="1" x14ac:dyDescent="0.25">
      <c r="A171" s="9"/>
      <c r="B171" s="9"/>
      <c r="C171" s="9"/>
      <c r="D171" s="9"/>
      <c r="E171" s="70"/>
      <c r="F171" s="8"/>
      <c r="G171" s="91"/>
      <c r="H171" s="9"/>
      <c r="I171" s="9"/>
      <c r="J171" s="8"/>
      <c r="K171" s="14"/>
      <c r="L171" s="2"/>
      <c r="M171" s="8"/>
      <c r="N171" s="95"/>
      <c r="O171" s="94"/>
    </row>
    <row r="172" spans="1:19" s="19" customFormat="1" x14ac:dyDescent="0.25">
      <c r="A172" s="9"/>
      <c r="B172" s="9" t="s">
        <v>21</v>
      </c>
      <c r="C172" s="9"/>
      <c r="D172" s="9"/>
      <c r="E172" s="15">
        <f>+E169+E170</f>
        <v>0</v>
      </c>
      <c r="F172" s="9"/>
      <c r="G172" s="15">
        <f>SUM(G167:G171)</f>
        <v>71237404</v>
      </c>
      <c r="H172" s="9"/>
      <c r="I172" s="16"/>
      <c r="J172" s="8"/>
      <c r="K172" s="14"/>
      <c r="L172" s="2"/>
      <c r="M172" s="8"/>
      <c r="N172" s="95"/>
      <c r="O172" s="94"/>
    </row>
    <row r="173" spans="1:19" s="19" customFormat="1" x14ac:dyDescent="0.25">
      <c r="A173" s="9"/>
      <c r="B173" s="9" t="s">
        <v>17</v>
      </c>
      <c r="C173" s="9"/>
      <c r="D173" s="9"/>
      <c r="E173" s="15">
        <f>+G167-E172</f>
        <v>71237404</v>
      </c>
      <c r="F173" s="9"/>
      <c r="G173" s="100"/>
      <c r="H173" s="9"/>
      <c r="I173" s="16"/>
      <c r="J173" s="8"/>
      <c r="K173" s="14"/>
      <c r="L173" s="2"/>
      <c r="M173" s="8"/>
      <c r="N173" s="95"/>
      <c r="O173" s="94"/>
    </row>
    <row r="174" spans="1:19" s="19" customForma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8"/>
      <c r="K174" s="14"/>
      <c r="L174" s="2"/>
      <c r="M174" s="8"/>
      <c r="N174" s="95"/>
      <c r="O174" s="94"/>
    </row>
    <row r="175" spans="1:19" s="19" customFormat="1" x14ac:dyDescent="0.25">
      <c r="A175" s="9"/>
      <c r="B175" s="5" t="s">
        <v>18</v>
      </c>
      <c r="C175" s="9"/>
      <c r="D175" s="9"/>
      <c r="E175" s="15">
        <f>+E172+E173</f>
        <v>71237404</v>
      </c>
      <c r="F175" s="9"/>
      <c r="G175" s="15">
        <f>+G172</f>
        <v>71237404</v>
      </c>
      <c r="H175" s="9"/>
      <c r="I175" s="9"/>
      <c r="J175" s="8"/>
      <c r="K175" s="14"/>
      <c r="L175" s="2"/>
      <c r="M175" s="8"/>
      <c r="N175" s="95"/>
      <c r="O175" s="94"/>
    </row>
    <row r="176" spans="1:19" s="19" customFormat="1" x14ac:dyDescent="0.25">
      <c r="A176" s="9"/>
      <c r="B176" s="5"/>
      <c r="C176" s="9"/>
      <c r="D176" s="9"/>
      <c r="E176" s="2"/>
      <c r="F176" s="9"/>
      <c r="G176" s="2"/>
      <c r="H176" s="9"/>
      <c r="I176" s="9"/>
      <c r="J176" s="8"/>
      <c r="K176" s="14"/>
      <c r="L176" s="2"/>
      <c r="M176" s="8"/>
      <c r="N176" s="95"/>
      <c r="O176" s="94"/>
    </row>
    <row r="177" spans="1:15" s="19" customFormat="1" x14ac:dyDescent="0.25">
      <c r="A177" s="9"/>
      <c r="B177" s="5" t="s">
        <v>19</v>
      </c>
      <c r="C177" s="9"/>
      <c r="D177" s="9"/>
      <c r="E177" s="9"/>
      <c r="F177" s="9"/>
      <c r="G177" s="9"/>
      <c r="H177" s="9"/>
      <c r="I177" s="9"/>
      <c r="J177" s="8"/>
      <c r="K177" s="14"/>
      <c r="L177" s="2"/>
      <c r="M177" s="8"/>
      <c r="N177" s="95"/>
      <c r="O177" s="94"/>
    </row>
    <row r="178" spans="1:15" s="19" customFormat="1" x14ac:dyDescent="0.25">
      <c r="A178" s="9"/>
      <c r="B178" s="9" t="s">
        <v>20</v>
      </c>
      <c r="C178" s="9"/>
      <c r="D178" s="9"/>
      <c r="E178" s="11"/>
      <c r="F178" s="9"/>
      <c r="G178" s="11">
        <v>0</v>
      </c>
      <c r="H178" s="9"/>
      <c r="I178" s="9"/>
      <c r="J178" s="8"/>
      <c r="K178" s="14"/>
      <c r="L178" s="2"/>
      <c r="M178" s="8"/>
      <c r="N178" s="95"/>
      <c r="O178" s="94"/>
    </row>
    <row r="179" spans="1:15" s="19" customFormat="1" x14ac:dyDescent="0.25">
      <c r="A179" s="9"/>
      <c r="B179" s="9" t="s">
        <v>94</v>
      </c>
      <c r="C179" s="9"/>
      <c r="D179" s="9"/>
      <c r="E179" s="11">
        <v>0</v>
      </c>
      <c r="F179" s="9"/>
      <c r="G179" s="11"/>
      <c r="H179" s="9"/>
      <c r="I179" s="9"/>
      <c r="J179" s="8"/>
      <c r="K179" s="14"/>
      <c r="L179" s="2"/>
      <c r="M179" s="8"/>
      <c r="N179" s="95"/>
      <c r="O179" s="94"/>
    </row>
    <row r="180" spans="1:15" s="19" customFormat="1" x14ac:dyDescent="0.25">
      <c r="A180" s="9"/>
      <c r="B180" s="9" t="s">
        <v>95</v>
      </c>
      <c r="C180" s="9"/>
      <c r="D180" s="9"/>
      <c r="E180" s="11">
        <v>0</v>
      </c>
      <c r="F180" s="9"/>
      <c r="G180" s="11"/>
      <c r="H180" s="9"/>
      <c r="I180" s="9"/>
      <c r="J180" s="8"/>
      <c r="K180" s="14"/>
      <c r="L180" s="2"/>
      <c r="M180" s="8"/>
      <c r="N180" s="95"/>
      <c r="O180" s="94"/>
    </row>
    <row r="181" spans="1:15" s="19" customFormat="1" x14ac:dyDescent="0.25">
      <c r="A181" s="9"/>
      <c r="B181" s="9"/>
      <c r="C181" s="9"/>
      <c r="D181" s="9"/>
      <c r="E181" s="11">
        <v>0</v>
      </c>
      <c r="F181" s="9"/>
      <c r="G181" s="11"/>
      <c r="H181" s="9"/>
      <c r="I181" s="9"/>
      <c r="J181" s="8"/>
      <c r="K181" s="14"/>
      <c r="L181" s="2"/>
      <c r="M181" s="8"/>
      <c r="N181" s="95"/>
      <c r="O181" s="94"/>
    </row>
    <row r="182" spans="1:15" s="19" customFormat="1" x14ac:dyDescent="0.25">
      <c r="A182" s="9"/>
      <c r="B182" s="9"/>
      <c r="C182" s="9"/>
      <c r="D182" s="9"/>
      <c r="E182" s="91"/>
      <c r="F182" s="8"/>
      <c r="G182" s="91"/>
      <c r="H182" s="9"/>
      <c r="I182" s="9"/>
      <c r="J182" s="8"/>
      <c r="K182" s="14"/>
      <c r="L182" s="2"/>
      <c r="M182" s="8"/>
      <c r="N182" s="95"/>
      <c r="O182" s="94"/>
    </row>
    <row r="183" spans="1:15" s="19" customFormat="1" x14ac:dyDescent="0.25">
      <c r="A183" s="9"/>
      <c r="B183" s="9" t="s">
        <v>21</v>
      </c>
      <c r="C183" s="9"/>
      <c r="D183" s="9"/>
      <c r="E183" s="11">
        <f>SUM(E179:E182)</f>
        <v>0</v>
      </c>
      <c r="F183" s="9"/>
      <c r="G183" s="11"/>
      <c r="H183" s="9"/>
      <c r="I183" s="9"/>
      <c r="J183" s="8"/>
      <c r="K183" s="14"/>
      <c r="L183" s="2"/>
      <c r="M183" s="8"/>
      <c r="N183" s="95"/>
      <c r="O183" s="94"/>
    </row>
    <row r="184" spans="1:15" s="19" customFormat="1" x14ac:dyDescent="0.25">
      <c r="A184" s="9"/>
      <c r="B184" s="9" t="s">
        <v>22</v>
      </c>
      <c r="C184" s="9"/>
      <c r="D184" s="9"/>
      <c r="E184" s="11">
        <f>+G178-E183</f>
        <v>0</v>
      </c>
      <c r="F184" s="9"/>
      <c r="G184" s="11"/>
      <c r="H184" s="9"/>
      <c r="I184" s="9"/>
      <c r="J184" s="8"/>
      <c r="K184" s="14"/>
      <c r="L184" s="2"/>
      <c r="M184" s="8"/>
      <c r="N184" s="95"/>
      <c r="O184" s="94"/>
    </row>
    <row r="185" spans="1:15" s="19" customForma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8"/>
      <c r="K185" s="14"/>
      <c r="L185" s="2"/>
      <c r="M185" s="8"/>
      <c r="N185" s="95"/>
      <c r="O185" s="94"/>
    </row>
    <row r="186" spans="1:15" s="19" customFormat="1" x14ac:dyDescent="0.25">
      <c r="A186" s="9"/>
      <c r="B186" s="5" t="s">
        <v>23</v>
      </c>
      <c r="C186" s="9"/>
      <c r="D186" s="9"/>
      <c r="E186" s="11">
        <f>+E183+E184</f>
        <v>0</v>
      </c>
      <c r="F186" s="9"/>
      <c r="G186" s="11">
        <f>SUM(G178:G184)</f>
        <v>0</v>
      </c>
      <c r="H186" s="9"/>
      <c r="I186" s="9"/>
      <c r="J186" s="8"/>
      <c r="K186" s="14"/>
      <c r="L186" s="2"/>
      <c r="M186" s="8"/>
      <c r="N186" s="95"/>
      <c r="O186" s="94"/>
    </row>
    <row r="187" spans="1:15" s="19" customForma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8"/>
      <c r="K187" s="14"/>
      <c r="L187" s="2"/>
      <c r="M187" s="8"/>
      <c r="N187" s="95"/>
      <c r="O187" s="94"/>
    </row>
    <row r="188" spans="1:15" s="19" customForma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8"/>
      <c r="K188" s="14"/>
      <c r="L188" s="2"/>
      <c r="M188" s="8"/>
      <c r="N188" s="95"/>
      <c r="O188" s="94"/>
    </row>
    <row r="189" spans="1:15" s="19" customForma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8"/>
      <c r="K189" s="14"/>
      <c r="L189" s="2"/>
      <c r="M189" s="8"/>
      <c r="N189" s="95"/>
      <c r="O189" s="94"/>
    </row>
    <row r="190" spans="1:15" s="19" customFormat="1" ht="15" customHeight="1" x14ac:dyDescent="0.25">
      <c r="A190" s="9"/>
      <c r="B190" s="6"/>
      <c r="C190" s="9"/>
      <c r="D190" s="9"/>
      <c r="E190" s="6"/>
      <c r="F190" s="6"/>
      <c r="G190" s="6"/>
      <c r="H190" s="6"/>
      <c r="I190" s="9"/>
      <c r="J190" s="8"/>
      <c r="K190" s="14"/>
      <c r="L190" s="2"/>
      <c r="M190" s="8"/>
      <c r="N190" s="95"/>
      <c r="O190" s="94"/>
    </row>
    <row r="191" spans="1:15" s="19" customFormat="1" ht="15" customHeight="1" x14ac:dyDescent="0.25">
      <c r="A191" s="9"/>
      <c r="B191" s="9" t="s">
        <v>185</v>
      </c>
      <c r="C191" s="9"/>
      <c r="D191" s="9"/>
      <c r="E191" s="9" t="s">
        <v>25</v>
      </c>
      <c r="F191" s="9"/>
      <c r="G191" s="9"/>
      <c r="H191" s="9"/>
      <c r="I191" s="9"/>
      <c r="J191" s="8"/>
      <c r="K191" s="14"/>
      <c r="L191" s="2"/>
      <c r="M191" s="8"/>
      <c r="N191" s="95"/>
      <c r="O191" s="94"/>
    </row>
    <row r="192" spans="1:15" s="19" customFormat="1" ht="15" customHeight="1" x14ac:dyDescent="0.25">
      <c r="A192" s="9"/>
      <c r="B192" s="9" t="s">
        <v>83</v>
      </c>
      <c r="C192" s="9"/>
      <c r="D192" s="9"/>
      <c r="E192" s="9" t="s">
        <v>29</v>
      </c>
      <c r="F192" s="9"/>
      <c r="G192" s="9"/>
      <c r="H192" s="9"/>
      <c r="I192" s="9"/>
      <c r="J192" s="8"/>
      <c r="K192" s="14"/>
      <c r="L192" s="2"/>
      <c r="M192" s="8"/>
      <c r="N192" s="95"/>
      <c r="O192" s="94"/>
    </row>
    <row r="193" spans="1:15" s="19" customFormat="1" ht="15" customHeight="1" x14ac:dyDescent="0.25">
      <c r="A193" s="9"/>
      <c r="B193" s="9"/>
      <c r="C193" s="9"/>
      <c r="D193" s="9"/>
      <c r="E193" s="9" t="s">
        <v>30</v>
      </c>
      <c r="F193" s="9"/>
      <c r="G193" s="9"/>
      <c r="H193" s="9"/>
      <c r="I193" s="9"/>
      <c r="J193" s="8"/>
      <c r="K193" s="14"/>
      <c r="L193" s="2"/>
      <c r="M193" s="8"/>
      <c r="N193" s="95"/>
      <c r="O193" s="94"/>
    </row>
    <row r="194" spans="1:15" s="19" customFormat="1" ht="1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8"/>
      <c r="K194" s="14"/>
      <c r="L194" s="2"/>
      <c r="M194" s="8"/>
      <c r="N194" s="95"/>
      <c r="O194" s="94"/>
    </row>
    <row r="195" spans="1:15" s="19" customFormat="1" ht="15" customHeight="1" x14ac:dyDescent="0.25">
      <c r="A195" s="9"/>
      <c r="B195" s="9"/>
      <c r="C195" s="9"/>
      <c r="D195" s="9"/>
      <c r="E195" s="9"/>
      <c r="F195" s="16"/>
      <c r="G195" s="16"/>
      <c r="H195" s="16"/>
      <c r="I195" s="208" t="s">
        <v>181</v>
      </c>
      <c r="J195" s="208" t="s">
        <v>182</v>
      </c>
      <c r="K195" s="201"/>
      <c r="L195" s="2"/>
      <c r="M195" s="8"/>
      <c r="N195" s="95"/>
      <c r="O195" s="94"/>
    </row>
    <row r="196" spans="1:15" s="19" customFormat="1" ht="15" customHeight="1" x14ac:dyDescent="0.25">
      <c r="A196" s="9"/>
      <c r="B196" s="9"/>
      <c r="C196" s="9"/>
      <c r="D196" s="9"/>
      <c r="E196" s="9"/>
      <c r="F196" s="16"/>
      <c r="G196" s="16"/>
      <c r="H196" s="17" t="s">
        <v>179</v>
      </c>
      <c r="I196" s="17">
        <v>54396036</v>
      </c>
      <c r="J196" s="17">
        <v>40960980</v>
      </c>
      <c r="K196" s="16"/>
      <c r="L196" s="17">
        <f>+I196-J196</f>
        <v>13435056</v>
      </c>
      <c r="M196" s="9"/>
    </row>
    <row r="197" spans="1:15" s="19" customFormat="1" ht="15" customHeight="1" x14ac:dyDescent="0.25">
      <c r="A197" s="9"/>
      <c r="B197" s="9"/>
      <c r="C197" s="9"/>
      <c r="D197" s="9"/>
      <c r="E197" s="9"/>
      <c r="F197" s="16"/>
      <c r="G197" s="16"/>
      <c r="H197" s="17" t="s">
        <v>180</v>
      </c>
      <c r="I197" s="17">
        <v>27150910</v>
      </c>
      <c r="J197" s="17">
        <v>25402266</v>
      </c>
      <c r="K197" s="16"/>
      <c r="L197" s="17">
        <f>+I197-J197</f>
        <v>1748644</v>
      </c>
      <c r="M197" s="9"/>
    </row>
    <row r="198" spans="1:15" x14ac:dyDescent="0.25">
      <c r="A198" s="9"/>
      <c r="B198" s="8"/>
      <c r="C198" s="9"/>
      <c r="D198" s="8"/>
      <c r="E198" s="2"/>
      <c r="F198" s="16"/>
      <c r="G198" s="16"/>
      <c r="H198" s="16"/>
      <c r="I198" s="16"/>
      <c r="J198" s="16"/>
      <c r="K198" s="16"/>
      <c r="L198" s="16"/>
      <c r="M198" s="9"/>
    </row>
    <row r="199" spans="1:15" x14ac:dyDescent="0.25">
      <c r="A199" s="9"/>
      <c r="B199" s="8"/>
      <c r="C199" s="9"/>
      <c r="D199" s="8"/>
      <c r="E199" s="2"/>
      <c r="F199" s="16"/>
      <c r="G199" s="16"/>
      <c r="H199" s="103" t="s">
        <v>183</v>
      </c>
      <c r="I199" s="74"/>
      <c r="J199" s="16"/>
      <c r="K199" s="16"/>
      <c r="L199" s="17">
        <f>+L196+L197</f>
        <v>15183700</v>
      </c>
      <c r="M199" s="9"/>
    </row>
    <row r="200" spans="1:15" x14ac:dyDescent="0.25">
      <c r="F200" s="207"/>
      <c r="G200" s="207"/>
      <c r="H200" s="207"/>
      <c r="I200" s="207"/>
      <c r="J200" s="207"/>
      <c r="K200" s="207"/>
      <c r="L200" s="207"/>
    </row>
    <row r="201" spans="1:15" x14ac:dyDescent="0.25">
      <c r="F201" s="207"/>
      <c r="G201" s="207"/>
      <c r="H201" s="207"/>
      <c r="I201" s="207"/>
      <c r="J201" s="207"/>
      <c r="K201" s="207"/>
      <c r="L201" s="207"/>
    </row>
    <row r="202" spans="1:15" x14ac:dyDescent="0.25">
      <c r="F202" s="207"/>
      <c r="G202" s="207"/>
      <c r="H202" s="207"/>
      <c r="I202" s="207"/>
      <c r="J202" s="207"/>
      <c r="K202" s="207"/>
      <c r="L202" s="207"/>
    </row>
    <row r="203" spans="1:15" x14ac:dyDescent="0.25">
      <c r="F203" s="207"/>
      <c r="G203" s="207"/>
      <c r="H203" s="207"/>
      <c r="I203" s="207"/>
      <c r="J203" s="207"/>
      <c r="K203" s="207"/>
      <c r="L203" s="207"/>
    </row>
  </sheetData>
  <mergeCells count="23">
    <mergeCell ref="A143:J143"/>
    <mergeCell ref="A144:J144"/>
    <mergeCell ref="A147:C147"/>
    <mergeCell ref="A1:J1"/>
    <mergeCell ref="A2:J2"/>
    <mergeCell ref="A3:J3"/>
    <mergeCell ref="D11:E11"/>
    <mergeCell ref="F11:G11"/>
    <mergeCell ref="H11:J11"/>
    <mergeCell ref="A6:C6"/>
    <mergeCell ref="A10:M10"/>
    <mergeCell ref="K11:L11"/>
    <mergeCell ref="A96:J96"/>
    <mergeCell ref="A97:J97"/>
    <mergeCell ref="A98:J98"/>
    <mergeCell ref="D107:E107"/>
    <mergeCell ref="A13:M13"/>
    <mergeCell ref="A142:J142"/>
    <mergeCell ref="F107:G107"/>
    <mergeCell ref="H107:J107"/>
    <mergeCell ref="K107:L107"/>
    <mergeCell ref="A101:C101"/>
    <mergeCell ref="A106:M106"/>
  </mergeCells>
  <pageMargins left="1.1023622047244095" right="1.1023622047244095" top="0.55118110236220474" bottom="0.55118110236220474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3" sqref="B13"/>
    </sheetView>
  </sheetViews>
  <sheetFormatPr baseColWidth="10" defaultRowHeight="15" x14ac:dyDescent="0.25"/>
  <cols>
    <col min="2" max="2" width="52.140625" customWidth="1"/>
  </cols>
  <sheetData>
    <row r="1" spans="1:2" ht="29.25" customHeight="1" x14ac:dyDescent="0.25">
      <c r="A1" t="s">
        <v>188</v>
      </c>
      <c r="B1" t="s">
        <v>196</v>
      </c>
    </row>
    <row r="2" spans="1:2" ht="29.25" customHeight="1" x14ac:dyDescent="0.25">
      <c r="A2" t="s">
        <v>189</v>
      </c>
      <c r="B2" t="s">
        <v>197</v>
      </c>
    </row>
    <row r="3" spans="1:2" ht="29.25" customHeight="1" x14ac:dyDescent="0.25">
      <c r="A3" t="s">
        <v>190</v>
      </c>
      <c r="B3" t="s">
        <v>198</v>
      </c>
    </row>
    <row r="4" spans="1:2" ht="29.25" customHeight="1" x14ac:dyDescent="0.25">
      <c r="A4" t="s">
        <v>191</v>
      </c>
      <c r="B4" t="s">
        <v>199</v>
      </c>
    </row>
    <row r="5" spans="1:2" ht="29.25" customHeight="1" x14ac:dyDescent="0.25">
      <c r="A5" t="s">
        <v>192</v>
      </c>
      <c r="B5" t="s">
        <v>200</v>
      </c>
    </row>
    <row r="6" spans="1:2" ht="29.25" customHeight="1" x14ac:dyDescent="0.25">
      <c r="A6" t="s">
        <v>193</v>
      </c>
      <c r="B6" t="s">
        <v>201</v>
      </c>
    </row>
    <row r="7" spans="1:2" ht="29.25" customHeight="1" x14ac:dyDescent="0.25">
      <c r="A7" t="s">
        <v>194</v>
      </c>
      <c r="B7" t="s">
        <v>202</v>
      </c>
    </row>
    <row r="8" spans="1:2" ht="34.5" customHeight="1" x14ac:dyDescent="0.25">
      <c r="A8" t="s">
        <v>195</v>
      </c>
      <c r="B8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1" zoomScale="90" zoomScaleNormal="90" zoomScaleSheetLayoutView="90" workbookViewId="0">
      <selection activeCell="C59" sqref="C59"/>
    </sheetView>
  </sheetViews>
  <sheetFormatPr baseColWidth="10" defaultRowHeight="18.75" x14ac:dyDescent="0.25"/>
  <cols>
    <col min="1" max="1" width="8.5703125" style="219" customWidth="1"/>
    <col min="2" max="2" width="93.42578125" style="271" customWidth="1"/>
    <col min="3" max="3" width="8.42578125" style="219" customWidth="1"/>
    <col min="4" max="4" width="11.7109375" style="270" customWidth="1"/>
    <col min="5" max="5" width="18.85546875" style="219" customWidth="1"/>
    <col min="6" max="6" width="19.7109375" style="219" customWidth="1"/>
    <col min="7" max="7" width="11.7109375" style="219" bestFit="1" customWidth="1"/>
    <col min="8" max="8" width="11.42578125" style="219"/>
    <col min="9" max="9" width="12" style="219" bestFit="1" customWidth="1"/>
    <col min="10" max="16384" width="11.42578125" style="219"/>
  </cols>
  <sheetData>
    <row r="1" spans="1:8" ht="16.5" customHeight="1" thickTop="1" x14ac:dyDescent="0.25">
      <c r="A1" s="304" t="s">
        <v>259</v>
      </c>
      <c r="B1" s="305"/>
      <c r="C1" s="305"/>
      <c r="D1" s="305"/>
      <c r="E1" s="305"/>
      <c r="F1" s="305"/>
    </row>
    <row r="2" spans="1:8" ht="15" customHeight="1" x14ac:dyDescent="0.25">
      <c r="A2" s="306"/>
      <c r="B2" s="307"/>
      <c r="C2" s="307"/>
      <c r="D2" s="307"/>
      <c r="E2" s="307"/>
      <c r="F2" s="307"/>
    </row>
    <row r="3" spans="1:8" ht="48.75" customHeight="1" thickBot="1" x14ac:dyDescent="0.3">
      <c r="A3" s="308"/>
      <c r="B3" s="309"/>
      <c r="C3" s="309"/>
      <c r="D3" s="309"/>
      <c r="E3" s="309"/>
      <c r="F3" s="309"/>
    </row>
    <row r="4" spans="1:8" ht="50.25" customHeight="1" thickTop="1" thickBot="1" x14ac:dyDescent="0.3">
      <c r="A4" s="310" t="s">
        <v>260</v>
      </c>
      <c r="B4" s="310"/>
      <c r="C4" s="310"/>
      <c r="D4" s="310"/>
      <c r="E4" s="310"/>
      <c r="F4" s="310"/>
    </row>
    <row r="5" spans="1:8" ht="29.25" customHeight="1" thickBot="1" x14ac:dyDescent="0.3">
      <c r="A5" s="314" t="s">
        <v>8</v>
      </c>
      <c r="B5" s="316" t="s">
        <v>7</v>
      </c>
      <c r="C5" s="314" t="s">
        <v>3</v>
      </c>
      <c r="D5" s="311" t="s">
        <v>9</v>
      </c>
      <c r="E5" s="312"/>
      <c r="F5" s="313"/>
    </row>
    <row r="6" spans="1:8" s="223" customFormat="1" ht="35.25" customHeight="1" thickBot="1" x14ac:dyDescent="0.3">
      <c r="A6" s="315"/>
      <c r="B6" s="317"/>
      <c r="C6" s="315"/>
      <c r="D6" s="220" t="s">
        <v>230</v>
      </c>
      <c r="E6" s="221" t="s">
        <v>4</v>
      </c>
      <c r="F6" s="222" t="s">
        <v>35</v>
      </c>
    </row>
    <row r="7" spans="1:8" x14ac:dyDescent="0.25">
      <c r="A7" s="224">
        <v>1</v>
      </c>
      <c r="B7" s="225" t="s">
        <v>84</v>
      </c>
      <c r="C7" s="226"/>
      <c r="D7" s="227"/>
      <c r="E7" s="228"/>
      <c r="F7" s="229"/>
    </row>
    <row r="8" spans="1:8" x14ac:dyDescent="0.25">
      <c r="A8" s="230">
        <v>1.1000000000000001</v>
      </c>
      <c r="B8" s="231" t="s">
        <v>219</v>
      </c>
      <c r="C8" s="230" t="s">
        <v>187</v>
      </c>
      <c r="D8" s="232">
        <v>2</v>
      </c>
      <c r="E8" s="233"/>
      <c r="F8" s="234"/>
      <c r="H8" s="235"/>
    </row>
    <row r="9" spans="1:8" x14ac:dyDescent="0.25">
      <c r="A9" s="230">
        <v>1.2</v>
      </c>
      <c r="B9" s="231" t="s">
        <v>231</v>
      </c>
      <c r="C9" s="230" t="s">
        <v>47</v>
      </c>
      <c r="D9" s="232">
        <v>92</v>
      </c>
      <c r="E9" s="233"/>
      <c r="F9" s="234"/>
      <c r="H9" s="235"/>
    </row>
    <row r="10" spans="1:8" x14ac:dyDescent="0.25">
      <c r="A10" s="230">
        <v>1.3</v>
      </c>
      <c r="B10" s="231" t="s">
        <v>247</v>
      </c>
      <c r="C10" s="230" t="s">
        <v>96</v>
      </c>
      <c r="D10" s="232">
        <v>18</v>
      </c>
      <c r="E10" s="233"/>
      <c r="F10" s="234"/>
      <c r="H10" s="235"/>
    </row>
    <row r="11" spans="1:8" ht="37.5" x14ac:dyDescent="0.25">
      <c r="A11" s="230">
        <v>1.4</v>
      </c>
      <c r="B11" s="231" t="s">
        <v>225</v>
      </c>
      <c r="C11" s="230" t="s">
        <v>47</v>
      </c>
      <c r="D11" s="232">
        <f>D9*2+12</f>
        <v>196</v>
      </c>
      <c r="E11" s="233"/>
      <c r="F11" s="234"/>
      <c r="H11" s="235"/>
    </row>
    <row r="12" spans="1:8" x14ac:dyDescent="0.25">
      <c r="A12" s="230">
        <v>1.5</v>
      </c>
      <c r="B12" s="231" t="s">
        <v>248</v>
      </c>
      <c r="C12" s="230" t="s">
        <v>47</v>
      </c>
      <c r="D12" s="232">
        <v>8.4</v>
      </c>
      <c r="E12" s="233"/>
      <c r="F12" s="234"/>
      <c r="H12" s="235"/>
    </row>
    <row r="13" spans="1:8" ht="37.5" x14ac:dyDescent="0.25">
      <c r="A13" s="230">
        <v>1.6</v>
      </c>
      <c r="B13" s="231" t="s">
        <v>222</v>
      </c>
      <c r="C13" s="230" t="s">
        <v>33</v>
      </c>
      <c r="D13" s="232">
        <v>2</v>
      </c>
      <c r="E13" s="233"/>
      <c r="F13" s="234"/>
      <c r="H13" s="235"/>
    </row>
    <row r="14" spans="1:8" x14ac:dyDescent="0.25">
      <c r="A14" s="230">
        <v>1.7</v>
      </c>
      <c r="B14" s="231" t="s">
        <v>223</v>
      </c>
      <c r="C14" s="230" t="s">
        <v>33</v>
      </c>
      <c r="D14" s="232">
        <v>1</v>
      </c>
      <c r="E14" s="233"/>
      <c r="F14" s="234"/>
      <c r="H14" s="235"/>
    </row>
    <row r="15" spans="1:8" x14ac:dyDescent="0.25">
      <c r="A15" s="224">
        <v>2</v>
      </c>
      <c r="B15" s="225" t="s">
        <v>207</v>
      </c>
      <c r="C15" s="224"/>
      <c r="D15" s="237"/>
      <c r="E15" s="233"/>
      <c r="F15" s="234"/>
      <c r="H15" s="235"/>
    </row>
    <row r="16" spans="1:8" x14ac:dyDescent="0.25">
      <c r="A16" s="230">
        <v>2.1</v>
      </c>
      <c r="B16" s="236" t="s">
        <v>232</v>
      </c>
      <c r="C16" s="230" t="s">
        <v>34</v>
      </c>
      <c r="D16" s="232">
        <f>ROUND(((60*1*0.12)+(20*0.7*0.12)+(1.6*1.6*0.12)),1)</f>
        <v>9.1999999999999993</v>
      </c>
      <c r="E16" s="233"/>
      <c r="F16" s="234"/>
      <c r="H16" s="235"/>
    </row>
    <row r="17" spans="1:8" x14ac:dyDescent="0.25">
      <c r="A17" s="230">
        <v>2.2000000000000002</v>
      </c>
      <c r="B17" s="236" t="s">
        <v>249</v>
      </c>
      <c r="C17" s="230" t="s">
        <v>34</v>
      </c>
      <c r="D17" s="232">
        <f>ROUND(((3*1*0.2)+(1.6*1.6*0.2)),1)</f>
        <v>1.1000000000000001</v>
      </c>
      <c r="E17" s="233"/>
      <c r="F17" s="234"/>
      <c r="H17" s="235"/>
    </row>
    <row r="18" spans="1:8" x14ac:dyDescent="0.25">
      <c r="A18" s="230">
        <v>2.2999999999999998</v>
      </c>
      <c r="B18" s="231" t="s">
        <v>220</v>
      </c>
      <c r="C18" s="230" t="s">
        <v>47</v>
      </c>
      <c r="D18" s="232">
        <v>126</v>
      </c>
      <c r="E18" s="233"/>
      <c r="F18" s="234"/>
      <c r="H18" s="235"/>
    </row>
    <row r="19" spans="1:8" x14ac:dyDescent="0.25">
      <c r="A19" s="224">
        <v>3</v>
      </c>
      <c r="B19" s="225" t="s">
        <v>224</v>
      </c>
      <c r="C19" s="224"/>
      <c r="D19" s="237"/>
      <c r="E19" s="233"/>
      <c r="F19" s="234"/>
      <c r="H19" s="235"/>
    </row>
    <row r="20" spans="1:8" x14ac:dyDescent="0.25">
      <c r="A20" s="230">
        <v>3.1</v>
      </c>
      <c r="B20" s="231" t="s">
        <v>208</v>
      </c>
      <c r="C20" s="230" t="s">
        <v>34</v>
      </c>
      <c r="D20" s="232">
        <f>ROUND(((63*1*1.8)+(9*1*1.6)+(12*0.6*1.5)+(20*0.7*1.5))*0.6,1)</f>
        <v>95.8</v>
      </c>
      <c r="E20" s="233"/>
      <c r="F20" s="234"/>
      <c r="H20" s="235"/>
    </row>
    <row r="21" spans="1:8" x14ac:dyDescent="0.25">
      <c r="A21" s="230">
        <v>3.2</v>
      </c>
      <c r="B21" s="231" t="s">
        <v>233</v>
      </c>
      <c r="C21" s="230" t="s">
        <v>34</v>
      </c>
      <c r="D21" s="232">
        <f>ROUND(((63*1*1.8)+(9*1*1.6)+(12*0.6*1.5)+(20*0.7*1.5))*0.4,1)</f>
        <v>63.8</v>
      </c>
      <c r="E21" s="233"/>
      <c r="F21" s="234"/>
      <c r="H21" s="235"/>
    </row>
    <row r="22" spans="1:8" s="242" customFormat="1" x14ac:dyDescent="0.25">
      <c r="A22" s="224">
        <v>4</v>
      </c>
      <c r="B22" s="225" t="s">
        <v>209</v>
      </c>
      <c r="C22" s="224"/>
      <c r="D22" s="237"/>
      <c r="E22" s="238"/>
      <c r="F22" s="239"/>
      <c r="G22" s="240"/>
      <c r="H22" s="241"/>
    </row>
    <row r="23" spans="1:8" ht="43.5" customHeight="1" x14ac:dyDescent="0.25">
      <c r="A23" s="230">
        <v>4.0999999999999996</v>
      </c>
      <c r="B23" s="236" t="s">
        <v>234</v>
      </c>
      <c r="C23" s="230" t="s">
        <v>47</v>
      </c>
      <c r="D23" s="232">
        <v>24</v>
      </c>
      <c r="E23" s="233"/>
      <c r="F23" s="234"/>
      <c r="H23" s="235"/>
    </row>
    <row r="24" spans="1:8" ht="43.5" customHeight="1" x14ac:dyDescent="0.25">
      <c r="A24" s="230">
        <v>4.2</v>
      </c>
      <c r="B24" s="236" t="s">
        <v>250</v>
      </c>
      <c r="C24" s="230" t="s">
        <v>47</v>
      </c>
      <c r="D24" s="232">
        <v>6</v>
      </c>
      <c r="E24" s="233"/>
      <c r="F24" s="234"/>
      <c r="H24" s="235"/>
    </row>
    <row r="25" spans="1:8" ht="43.5" customHeight="1" x14ac:dyDescent="0.25">
      <c r="A25" s="230">
        <v>4.3</v>
      </c>
      <c r="B25" s="236" t="s">
        <v>246</v>
      </c>
      <c r="C25" s="230" t="s">
        <v>47</v>
      </c>
      <c r="D25" s="232">
        <v>14</v>
      </c>
      <c r="E25" s="233"/>
      <c r="F25" s="234"/>
      <c r="H25" s="235"/>
    </row>
    <row r="26" spans="1:8" ht="43.5" customHeight="1" x14ac:dyDescent="0.25">
      <c r="A26" s="230">
        <v>4.4000000000000004</v>
      </c>
      <c r="B26" s="236" t="s">
        <v>251</v>
      </c>
      <c r="C26" s="230" t="s">
        <v>47</v>
      </c>
      <c r="D26" s="232">
        <v>72</v>
      </c>
      <c r="E26" s="233"/>
      <c r="F26" s="234"/>
      <c r="H26" s="235"/>
    </row>
    <row r="27" spans="1:8" ht="43.5" customHeight="1" x14ac:dyDescent="0.25">
      <c r="A27" s="230">
        <v>4.5</v>
      </c>
      <c r="B27" s="236" t="s">
        <v>252</v>
      </c>
      <c r="C27" s="230" t="s">
        <v>33</v>
      </c>
      <c r="D27" s="232">
        <v>4</v>
      </c>
      <c r="E27" s="233"/>
      <c r="F27" s="234"/>
      <c r="H27" s="235"/>
    </row>
    <row r="28" spans="1:8" ht="43.5" customHeight="1" x14ac:dyDescent="0.25">
      <c r="A28" s="230">
        <v>4.5999999999999996</v>
      </c>
      <c r="B28" s="236" t="s">
        <v>253</v>
      </c>
      <c r="C28" s="230" t="s">
        <v>47</v>
      </c>
      <c r="D28" s="232">
        <v>8</v>
      </c>
      <c r="E28" s="233"/>
      <c r="F28" s="234"/>
      <c r="H28" s="235"/>
    </row>
    <row r="29" spans="1:8" ht="43.5" customHeight="1" x14ac:dyDescent="0.25">
      <c r="A29" s="230">
        <v>4.7</v>
      </c>
      <c r="B29" s="236" t="s">
        <v>254</v>
      </c>
      <c r="C29" s="230" t="s">
        <v>33</v>
      </c>
      <c r="D29" s="232">
        <v>5</v>
      </c>
      <c r="E29" s="233"/>
      <c r="F29" s="234"/>
      <c r="H29" s="235"/>
    </row>
    <row r="30" spans="1:8" x14ac:dyDescent="0.25">
      <c r="A30" s="250">
        <v>4.8</v>
      </c>
      <c r="B30" s="243" t="s">
        <v>235</v>
      </c>
      <c r="C30" s="230" t="s">
        <v>33</v>
      </c>
      <c r="D30" s="232">
        <v>5</v>
      </c>
      <c r="E30" s="233"/>
      <c r="F30" s="234"/>
    </row>
    <row r="31" spans="1:8" ht="37.5" x14ac:dyDescent="0.25">
      <c r="A31" s="250">
        <v>4.9000000000000004</v>
      </c>
      <c r="B31" s="243" t="s">
        <v>255</v>
      </c>
      <c r="C31" s="230" t="s">
        <v>33</v>
      </c>
      <c r="D31" s="232">
        <v>4</v>
      </c>
      <c r="E31" s="233"/>
      <c r="F31" s="234"/>
    </row>
    <row r="32" spans="1:8" x14ac:dyDescent="0.25">
      <c r="A32" s="278">
        <v>4.0999999999999996</v>
      </c>
      <c r="B32" s="243" t="s">
        <v>236</v>
      </c>
      <c r="C32" s="230" t="s">
        <v>33</v>
      </c>
      <c r="D32" s="232">
        <v>5</v>
      </c>
      <c r="E32" s="233"/>
      <c r="F32" s="234"/>
    </row>
    <row r="33" spans="1:10" x14ac:dyDescent="0.25">
      <c r="A33" s="230">
        <v>4.1100000000000003</v>
      </c>
      <c r="B33" s="236" t="s">
        <v>237</v>
      </c>
      <c r="C33" s="230" t="s">
        <v>33</v>
      </c>
      <c r="D33" s="232">
        <v>1</v>
      </c>
      <c r="E33" s="233"/>
      <c r="F33" s="234"/>
      <c r="H33" s="235"/>
    </row>
    <row r="34" spans="1:10" x14ac:dyDescent="0.25">
      <c r="A34" s="245">
        <v>5</v>
      </c>
      <c r="B34" s="246" t="s">
        <v>256</v>
      </c>
      <c r="C34" s="244"/>
      <c r="D34" s="249"/>
      <c r="E34" s="233"/>
      <c r="F34" s="234"/>
    </row>
    <row r="35" spans="1:10" x14ac:dyDescent="0.25">
      <c r="A35" s="273">
        <v>5.0999999999999996</v>
      </c>
      <c r="B35" s="243" t="s">
        <v>257</v>
      </c>
      <c r="C35" s="244" t="s">
        <v>47</v>
      </c>
      <c r="D35" s="232">
        <v>30</v>
      </c>
      <c r="E35" s="233"/>
      <c r="F35" s="234"/>
    </row>
    <row r="36" spans="1:10" x14ac:dyDescent="0.25">
      <c r="A36" s="245">
        <v>6</v>
      </c>
      <c r="B36" s="246" t="s">
        <v>238</v>
      </c>
      <c r="C36" s="244"/>
      <c r="D36" s="249"/>
      <c r="E36" s="233"/>
      <c r="F36" s="234"/>
    </row>
    <row r="37" spans="1:10" x14ac:dyDescent="0.25">
      <c r="A37" s="273">
        <v>6.1</v>
      </c>
      <c r="B37" s="243" t="s">
        <v>239</v>
      </c>
      <c r="C37" s="244" t="s">
        <v>34</v>
      </c>
      <c r="D37" s="232">
        <f>D20</f>
        <v>95.8</v>
      </c>
      <c r="E37" s="233"/>
      <c r="F37" s="234"/>
    </row>
    <row r="38" spans="1:10" x14ac:dyDescent="0.25">
      <c r="A38" s="274">
        <v>6.2</v>
      </c>
      <c r="B38" s="243" t="s">
        <v>241</v>
      </c>
      <c r="C38" s="244" t="s">
        <v>34</v>
      </c>
      <c r="D38" s="232">
        <f>D21</f>
        <v>63.8</v>
      </c>
      <c r="E38" s="233"/>
      <c r="F38" s="234"/>
    </row>
    <row r="39" spans="1:10" s="242" customFormat="1" x14ac:dyDescent="0.25">
      <c r="A39" s="245">
        <v>7</v>
      </c>
      <c r="B39" s="246" t="s">
        <v>210</v>
      </c>
      <c r="C39" s="247"/>
      <c r="D39" s="248"/>
      <c r="E39" s="238"/>
      <c r="F39" s="239"/>
      <c r="G39" s="251"/>
      <c r="I39" s="251"/>
      <c r="J39" s="251"/>
    </row>
    <row r="40" spans="1:10" x14ac:dyDescent="0.25">
      <c r="A40" s="250">
        <v>7.1</v>
      </c>
      <c r="B40" s="243" t="s">
        <v>226</v>
      </c>
      <c r="C40" s="244" t="s">
        <v>34</v>
      </c>
      <c r="D40" s="232">
        <f>ROUND(((3*1*0.25)+(1.6*1.6*0.25)),1)</f>
        <v>1.4</v>
      </c>
      <c r="E40" s="233"/>
      <c r="F40" s="234"/>
    </row>
    <row r="41" spans="1:10" x14ac:dyDescent="0.25">
      <c r="A41" s="250">
        <v>7.2</v>
      </c>
      <c r="B41" s="243" t="s">
        <v>258</v>
      </c>
      <c r="C41" s="244" t="s">
        <v>34</v>
      </c>
      <c r="D41" s="232">
        <f>ROUND(((60*1*0.15)+(20*0.7*0.15)),1)</f>
        <v>11.1</v>
      </c>
      <c r="E41" s="233"/>
      <c r="F41" s="234"/>
    </row>
    <row r="42" spans="1:10" ht="27" customHeight="1" x14ac:dyDescent="0.25">
      <c r="A42" s="250">
        <v>7.3</v>
      </c>
      <c r="B42" s="243" t="s">
        <v>240</v>
      </c>
      <c r="C42" s="244" t="s">
        <v>34</v>
      </c>
      <c r="D42" s="232">
        <f>ROUND(((72*0.9*0.6)-(3.1416*0.2*0.2*72)+(6*0.7*0.45)-(3.1416*0.125*0.125*6)+(14*0.7*0.5)-(3.1416*0.15*0.15*14))/2,1)</f>
        <v>17.7</v>
      </c>
      <c r="E42" s="233"/>
      <c r="F42" s="234"/>
      <c r="G42" s="275"/>
      <c r="I42" s="275"/>
      <c r="J42" s="275"/>
    </row>
    <row r="43" spans="1:10" x14ac:dyDescent="0.25">
      <c r="A43" s="245">
        <v>8</v>
      </c>
      <c r="B43" s="246" t="s">
        <v>211</v>
      </c>
      <c r="C43" s="244"/>
      <c r="D43" s="249"/>
      <c r="E43" s="233"/>
      <c r="F43" s="234"/>
    </row>
    <row r="44" spans="1:10" x14ac:dyDescent="0.25">
      <c r="A44" s="230">
        <v>8.1</v>
      </c>
      <c r="B44" s="231" t="s">
        <v>221</v>
      </c>
      <c r="C44" s="230" t="s">
        <v>34</v>
      </c>
      <c r="D44" s="232">
        <f>D16+D21+D20-D37+D17</f>
        <v>74.100000000000009</v>
      </c>
      <c r="E44" s="233"/>
      <c r="F44" s="234"/>
      <c r="H44" s="235"/>
    </row>
    <row r="45" spans="1:10" x14ac:dyDescent="0.25">
      <c r="A45" s="245">
        <v>9</v>
      </c>
      <c r="B45" s="246" t="s">
        <v>212</v>
      </c>
      <c r="C45" s="244"/>
      <c r="D45" s="249"/>
      <c r="E45" s="233"/>
      <c r="F45" s="234"/>
    </row>
    <row r="46" spans="1:10" x14ac:dyDescent="0.25">
      <c r="A46" s="250">
        <v>9.1</v>
      </c>
      <c r="B46" s="243" t="s">
        <v>242</v>
      </c>
      <c r="C46" s="244" t="s">
        <v>34</v>
      </c>
      <c r="D46" s="232">
        <f>ROUND(((3*1*0.2)+(1.6*1.6*0.2)+(1.6*1.6*0.2)),1)</f>
        <v>1.6</v>
      </c>
      <c r="E46" s="233"/>
      <c r="F46" s="234"/>
    </row>
    <row r="47" spans="1:10" x14ac:dyDescent="0.25">
      <c r="A47" s="250">
        <v>9.1999999999999993</v>
      </c>
      <c r="B47" s="243" t="s">
        <v>243</v>
      </c>
      <c r="C47" s="244" t="s">
        <v>34</v>
      </c>
      <c r="D47" s="232">
        <f>ROUND(((60*1*0.12)+(20*0.7*0.12)),1)</f>
        <v>8.9</v>
      </c>
      <c r="E47" s="233"/>
      <c r="F47" s="234"/>
    </row>
    <row r="48" spans="1:10" x14ac:dyDescent="0.25">
      <c r="A48" s="245">
        <v>10</v>
      </c>
      <c r="B48" s="246" t="s">
        <v>228</v>
      </c>
      <c r="C48" s="244"/>
      <c r="D48" s="249"/>
      <c r="E48" s="233"/>
      <c r="F48" s="234"/>
    </row>
    <row r="49" spans="1:6" x14ac:dyDescent="0.25">
      <c r="A49" s="250">
        <v>10.1</v>
      </c>
      <c r="B49" s="243" t="s">
        <v>244</v>
      </c>
      <c r="C49" s="244" t="s">
        <v>229</v>
      </c>
      <c r="D49" s="232">
        <f>(1.6*11*2)*2</f>
        <v>70.400000000000006</v>
      </c>
      <c r="E49" s="233"/>
      <c r="F49" s="234"/>
    </row>
    <row r="50" spans="1:6" s="242" customFormat="1" x14ac:dyDescent="0.25">
      <c r="A50" s="245">
        <v>11</v>
      </c>
      <c r="B50" s="246" t="s">
        <v>213</v>
      </c>
      <c r="C50" s="247"/>
      <c r="D50" s="248"/>
      <c r="E50" s="238"/>
      <c r="F50" s="239"/>
    </row>
    <row r="51" spans="1:6" x14ac:dyDescent="0.25">
      <c r="A51" s="250">
        <v>11.1</v>
      </c>
      <c r="B51" s="243" t="s">
        <v>227</v>
      </c>
      <c r="C51" s="244" t="s">
        <v>187</v>
      </c>
      <c r="D51" s="249">
        <v>1</v>
      </c>
      <c r="E51" s="233"/>
      <c r="F51" s="234"/>
    </row>
    <row r="52" spans="1:6" x14ac:dyDescent="0.25">
      <c r="A52" s="250">
        <v>11.2</v>
      </c>
      <c r="B52" s="243" t="s">
        <v>214</v>
      </c>
      <c r="C52" s="244" t="s">
        <v>187</v>
      </c>
      <c r="D52" s="249">
        <v>1</v>
      </c>
      <c r="E52" s="233"/>
      <c r="F52" s="234"/>
    </row>
    <row r="53" spans="1:6" x14ac:dyDescent="0.25">
      <c r="A53" s="250">
        <v>11.3</v>
      </c>
      <c r="B53" s="243" t="s">
        <v>245</v>
      </c>
      <c r="C53" s="244" t="s">
        <v>215</v>
      </c>
      <c r="D53" s="249">
        <v>1</v>
      </c>
      <c r="E53" s="233"/>
      <c r="F53" s="252"/>
    </row>
    <row r="54" spans="1:6" x14ac:dyDescent="0.25">
      <c r="A54" s="241"/>
      <c r="B54" s="253"/>
      <c r="C54" s="235"/>
      <c r="D54" s="254"/>
      <c r="E54" s="255"/>
      <c r="F54" s="233"/>
    </row>
    <row r="55" spans="1:6" x14ac:dyDescent="0.25">
      <c r="A55" s="235"/>
      <c r="B55" s="253" t="s">
        <v>216</v>
      </c>
      <c r="C55" s="235"/>
      <c r="D55" s="256"/>
      <c r="E55" s="257"/>
      <c r="F55" s="272"/>
    </row>
    <row r="56" spans="1:6" x14ac:dyDescent="0.25">
      <c r="A56" s="235"/>
      <c r="B56" s="246" t="s">
        <v>36</v>
      </c>
      <c r="C56" s="258"/>
      <c r="D56" s="254"/>
      <c r="E56" s="259"/>
      <c r="F56" s="272"/>
    </row>
    <row r="57" spans="1:6" x14ac:dyDescent="0.25">
      <c r="A57" s="235"/>
      <c r="B57" s="260" t="s">
        <v>204</v>
      </c>
      <c r="C57" s="261" t="s">
        <v>261</v>
      </c>
      <c r="D57" s="254"/>
      <c r="E57" s="235"/>
      <c r="F57" s="272"/>
    </row>
    <row r="58" spans="1:6" x14ac:dyDescent="0.25">
      <c r="A58" s="235"/>
      <c r="B58" s="260" t="s">
        <v>205</v>
      </c>
      <c r="C58" s="261" t="s">
        <v>261</v>
      </c>
      <c r="D58" s="254"/>
      <c r="E58" s="235"/>
      <c r="F58" s="272"/>
    </row>
    <row r="59" spans="1:6" x14ac:dyDescent="0.25">
      <c r="A59" s="235"/>
      <c r="B59" s="260" t="s">
        <v>206</v>
      </c>
      <c r="C59" s="261" t="s">
        <v>261</v>
      </c>
      <c r="D59" s="254"/>
      <c r="E59" s="235"/>
      <c r="F59" s="272"/>
    </row>
    <row r="60" spans="1:6" x14ac:dyDescent="0.25">
      <c r="A60" s="235"/>
      <c r="B60" s="262"/>
      <c r="C60" s="235"/>
      <c r="D60" s="254"/>
      <c r="E60" s="235"/>
      <c r="F60" s="272"/>
    </row>
    <row r="61" spans="1:6" x14ac:dyDescent="0.25">
      <c r="A61" s="235"/>
      <c r="B61" s="260" t="s">
        <v>16</v>
      </c>
      <c r="D61" s="254"/>
      <c r="E61" s="235"/>
      <c r="F61" s="272"/>
    </row>
    <row r="62" spans="1:6" x14ac:dyDescent="0.25">
      <c r="A62" s="235"/>
      <c r="B62" s="260" t="s">
        <v>217</v>
      </c>
      <c r="C62" s="261" t="s">
        <v>261</v>
      </c>
      <c r="D62" s="254"/>
      <c r="E62" s="235"/>
      <c r="F62" s="272"/>
    </row>
    <row r="63" spans="1:6" ht="19.5" thickBot="1" x14ac:dyDescent="0.3">
      <c r="A63" s="235"/>
      <c r="B63" s="262"/>
      <c r="C63" s="235"/>
      <c r="D63" s="254"/>
      <c r="E63" s="235"/>
      <c r="F63" s="263"/>
    </row>
    <row r="64" spans="1:6" ht="19.5" thickBot="1" x14ac:dyDescent="0.3">
      <c r="A64" s="235"/>
      <c r="B64" s="264" t="s">
        <v>218</v>
      </c>
      <c r="C64" s="265"/>
      <c r="D64" s="254"/>
      <c r="F64" s="266"/>
    </row>
    <row r="65" spans="1:6" x14ac:dyDescent="0.25">
      <c r="A65" s="235"/>
      <c r="B65" s="276"/>
      <c r="C65" s="235"/>
      <c r="D65" s="254"/>
      <c r="F65" s="277"/>
    </row>
    <row r="66" spans="1:6" x14ac:dyDescent="0.25">
      <c r="B66" s="267"/>
      <c r="C66" s="268"/>
      <c r="D66" s="269"/>
      <c r="E66" s="268"/>
      <c r="F66" s="268"/>
    </row>
    <row r="67" spans="1:6" x14ac:dyDescent="0.25">
      <c r="B67" s="267"/>
      <c r="C67" s="268"/>
      <c r="D67" s="269"/>
      <c r="E67" s="268"/>
      <c r="F67" s="268"/>
    </row>
  </sheetData>
  <mergeCells count="6">
    <mergeCell ref="A1:F3"/>
    <mergeCell ref="A4:F4"/>
    <mergeCell ref="D5:F5"/>
    <mergeCell ref="A5:A6"/>
    <mergeCell ref="B5:B6"/>
    <mergeCell ref="C5:C6"/>
  </mergeCells>
  <pageMargins left="0.7" right="0.7" top="0.75" bottom="0.75" header="0.3" footer="0.3"/>
  <pageSetup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9398C2BFD0449814E6991462B0875" ma:contentTypeVersion="8" ma:contentTypeDescription="Crear nuevo documento." ma:contentTypeScope="" ma:versionID="6e765fed96ef8f74fb79016f96b81223">
  <xsd:schema xmlns:xsd="http://www.w3.org/2001/XMLSchema" xmlns:xs="http://www.w3.org/2001/XMLSchema" xmlns:p="http://schemas.microsoft.com/office/2006/metadata/properties" xmlns:ns2="b56043fa-1ec0-4318-ae76-7b7a4bc77bb9" xmlns:ns3="41b2e98c-f132-4b7b-8b4c-a2658ee8e3fc" targetNamespace="http://schemas.microsoft.com/office/2006/metadata/properties" ma:root="true" ma:fieldsID="03d3f439f38f99f8fa06fb6ad138acf6" ns2:_="" ns3:_="">
    <xsd:import namespace="b56043fa-1ec0-4318-ae76-7b7a4bc77bb9"/>
    <xsd:import namespace="41b2e98c-f132-4b7b-8b4c-a2658ee8e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043fa-1ec0-4318-ae76-7b7a4bc77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6675e57-f65b-4b09-88c7-cce1bf34e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2e98c-f132-4b7b-8b4c-a2658ee8e3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5b4c909-3b1d-4b71-a399-49cd7f87e579}" ma:internalName="TaxCatchAll" ma:showField="CatchAllData" ma:web="41b2e98c-f132-4b7b-8b4c-a2658ee8e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b2e98c-f132-4b7b-8b4c-a2658ee8e3fc" xsi:nil="true"/>
    <lcf76f155ced4ddcb4097134ff3c332f xmlns="b56043fa-1ec0-4318-ae76-7b7a4bc77bb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215269-3B97-4530-BE14-B7A2A227AC95}"/>
</file>

<file path=customXml/itemProps2.xml><?xml version="1.0" encoding="utf-8"?>
<ds:datastoreItem xmlns:ds="http://schemas.openxmlformats.org/officeDocument/2006/customXml" ds:itemID="{8BB2927D-BA95-49AD-B32B-632BE205BDFB}"/>
</file>

<file path=customXml/itemProps3.xml><?xml version="1.0" encoding="utf-8"?>
<ds:datastoreItem xmlns:ds="http://schemas.openxmlformats.org/officeDocument/2006/customXml" ds:itemID="{D60FBCB7-347C-4F6B-B127-A1EAEA482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FINAL-CONT. 0146-2019</vt:lpstr>
      <vt:lpstr>Hoja1</vt:lpstr>
      <vt:lpstr>FORMULARIO DE PRECIOS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DORADA</dc:creator>
  <cp:lastModifiedBy>Gloria Carmenza Gallo</cp:lastModifiedBy>
  <cp:lastPrinted>2021-12-30T15:41:10Z</cp:lastPrinted>
  <dcterms:created xsi:type="dcterms:W3CDTF">2012-10-27T22:06:55Z</dcterms:created>
  <dcterms:modified xsi:type="dcterms:W3CDTF">2022-05-31T20:56:17Z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0x010100CCB9398C2BFD0449814E6991462B0875</vt:lpwstr>
  </property>
</Properties>
</file>