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1360" windowHeight="6410" activeTab="0"/>
  </bookViews>
  <sheets>
    <sheet name="MATRIZ DE INVERSIONES" sheetId="1" r:id="rId1"/>
    <sheet name="Hoja1" sheetId="2" r:id="rId2"/>
  </sheets>
  <definedNames>
    <definedName name="_xlnm.Print_Titles" localSheetId="0">'MATRIZ DE INVERSIONES'!$1:$9</definedName>
  </definedNames>
  <calcPr fullCalcOnLoad="1"/>
</workbook>
</file>

<file path=xl/sharedStrings.xml><?xml version="1.0" encoding="utf-8"?>
<sst xmlns="http://schemas.openxmlformats.org/spreadsheetml/2006/main" count="276" uniqueCount="175">
  <si>
    <t>SECTOR</t>
  </si>
  <si>
    <t>IDENTIFICACION DEL LOS PROYECTOS</t>
  </si>
  <si>
    <t>AGUA POTABLE Y SANEAMIENTO BASICO</t>
  </si>
  <si>
    <t>INVERSIONES AGUA POTABLE Y SANEAMIENTO BASICO</t>
  </si>
  <si>
    <t>Diseños, planos e interventorias acueducto y alcantarillado</t>
  </si>
  <si>
    <t>Estudios de pre inversión acueducto y alcantarillado</t>
  </si>
  <si>
    <t>INVERSIONES ADMINISTRATIVAS</t>
  </si>
  <si>
    <t>230101</t>
  </si>
  <si>
    <t>23010102</t>
  </si>
  <si>
    <t>CODIGO PRESUPUESTAL</t>
  </si>
  <si>
    <t>IDENTIFICACION DEL PROGRAMA  Y SUBPROGRAMA</t>
  </si>
  <si>
    <t>LUGAR</t>
  </si>
  <si>
    <t>APROPIACION          (1+2+3+4+5+6+7+8)</t>
  </si>
  <si>
    <t>RECURSOS PROPIOS          (1)</t>
  </si>
  <si>
    <t xml:space="preserve">RECURSOS DE LA NACION       (2) </t>
  </si>
  <si>
    <t>OBJETIVOS GENERALES PLAN DE INVERSIÓNES:</t>
  </si>
  <si>
    <t xml:space="preserve">Municipios y corregimientos de Departamento de Caldas </t>
  </si>
  <si>
    <t xml:space="preserve">1) Optimización de las redes de acueducto y alcantarillado en las 24 seccionales donde EMPOCALDAS S.A E.S.P presta sus servicios </t>
  </si>
  <si>
    <t xml:space="preserve">2) Contribuir con el saneamiento ambiental. 
</t>
  </si>
  <si>
    <t xml:space="preserve">3) Contribuir al cumplimiento de las metas sectoriales contempladas en los Objetivos de Desarrollo del Milenio, definidos en el Documento CONPES - SOCIAL 091 de 2005, y los que lo modifiquen o adicionen; así como en los Planes de Desarrollo Territoriales. 
</t>
  </si>
  <si>
    <t xml:space="preserve"> </t>
  </si>
  <si>
    <t xml:space="preserve">4) Fomentar una adecuada planeación de inversiones y la formulación de proyectos integrales. </t>
  </si>
  <si>
    <t xml:space="preserve">SERGIO HUMBERTO LOPERA PROAÑOS </t>
  </si>
  <si>
    <t xml:space="preserve">JEFE DEPTO DE PLANEACION Y PROYECTOS </t>
  </si>
  <si>
    <t xml:space="preserve">             PLAN DE INVERSIONES EMPOCALDAS 2012 </t>
  </si>
  <si>
    <t xml:space="preserve">Cuentas  por pagar vigencia anterior </t>
  </si>
  <si>
    <t xml:space="preserve">PROYECTOS ESPECIALES Y CONVENIOS </t>
  </si>
  <si>
    <t xml:space="preserve">Reforestacion , tratamiento de microcuencas y cultura del agua </t>
  </si>
  <si>
    <t>Programa : Operaciones, Subprograma  : Financiación para el mejoramiento de la infraestructura de operación del programa</t>
  </si>
  <si>
    <t xml:space="preserve">Programa : Operaciones,  Sub programa : Disminuir el consumo de insumos químicos </t>
  </si>
  <si>
    <t xml:space="preserve">Prorgama Operaciones, Subprograma Reduccion de los tiempos de operación en las plantas de tratamiento y estaciones de bombeo </t>
  </si>
  <si>
    <t xml:space="preserve">Programa: Operaciones Subprograma Financiación para el mejoramiento de la Infraestructura </t>
  </si>
  <si>
    <t xml:space="preserve">Programa: Estructurar la gestion ambiental coorporativa garantizando el manejo integral del recursos hidrico, Sub Programa Fortalecer el programa de control de pérdidas  </t>
  </si>
  <si>
    <t xml:space="preserve">Construcción de cámaras para estaciones reductoras de presión en diferentes seccionales de la empresa </t>
  </si>
  <si>
    <t xml:space="preserve">Compra de macromedidores para medir volumens producidos en las seccionales </t>
  </si>
  <si>
    <t xml:space="preserve">Manejo de presiones y pérdidas técnicas </t>
  </si>
  <si>
    <t xml:space="preserve">Adquisicón de un macromedidor portatil </t>
  </si>
  <si>
    <t>Compra de 4 geofonos electronicos para las seccionales de Aguadas, Riosucio, Samana, Manzanares</t>
  </si>
  <si>
    <t xml:space="preserve">Adquisicón de un prelocalizador para la detección de fugas </t>
  </si>
  <si>
    <t xml:space="preserve">Telemetria Aguadas- Arma </t>
  </si>
  <si>
    <t xml:space="preserve">Telemetria Marmato </t>
  </si>
  <si>
    <t xml:space="preserve">Sectorización acueducto La Dorada </t>
  </si>
  <si>
    <t xml:space="preserve">Sectorización acueducto Chinchiná </t>
  </si>
  <si>
    <t xml:space="preserve">Reposición redes de acueducto la Dorada </t>
  </si>
  <si>
    <t xml:space="preserve">Obras materiales y suministros de acueducto y alcantarillado </t>
  </si>
  <si>
    <t xml:space="preserve">Reforzamiento estructural de los edificios de las plantas y bombeo </t>
  </si>
  <si>
    <t xml:space="preserve">Programa: Operaciones, Subprograma Financiación para el mejoramiento de la infraestructura de operación de EMPOCALDAS S.A E.S.P </t>
  </si>
  <si>
    <t xml:space="preserve">Programa: Estructurar la gestion ambiental coorporativa garantizando el manejo integral del recursos hidrico, Sub Programa Manejo integral de cuencas hidrograficas </t>
  </si>
  <si>
    <t xml:space="preserve">Mantenimiento áreas cuenca de Viterbo </t>
  </si>
  <si>
    <t xml:space="preserve">Mantenimiento cuenca del río Guarinó </t>
  </si>
  <si>
    <t xml:space="preserve">Mantenimiento y siembra Neira </t>
  </si>
  <si>
    <t xml:space="preserve">Mantenimiento cuenca  Quebrada Doña Juana Victoria </t>
  </si>
  <si>
    <t xml:space="preserve">Programa de Guardabosques Aguadas, Marulanda y Río Guarinó </t>
  </si>
  <si>
    <t xml:space="preserve">Programa: Estructurar la gestion ambiental coorporativa garantizando el manejo integral del recursos hidrico, Sub Programa Resposabilida social empresarial como inversión social </t>
  </si>
  <si>
    <t xml:space="preserve">Veinte taller de capacitación </t>
  </si>
  <si>
    <t xml:space="preserve">Programa: Operaciones Sub Programa Reducción de los tiempos de operación en las Plantas de tratamiento </t>
  </si>
  <si>
    <t xml:space="preserve">Prorgama : Sistemas de Información Sub Programa  Gestionar recursos para la adqusición de un sistema integrado de información  para EMPOCALDAS S.A E.S.P </t>
  </si>
  <si>
    <t xml:space="preserve">Prorgama : Sistemas de Información Sub Programa   Implementación del sistema integrado de información </t>
  </si>
  <si>
    <t>TOTAL</t>
  </si>
  <si>
    <t xml:space="preserve">GRAN TOTAL </t>
  </si>
  <si>
    <t xml:space="preserve">Estudios de Vulnerabilidad Sismica Edificio de Operación Plantas </t>
  </si>
  <si>
    <t xml:space="preserve">Edición, Ploteo, Planos </t>
  </si>
  <si>
    <t>Diseño filtros campo alegre Chinchiná ( lavado agua aire)</t>
  </si>
  <si>
    <t xml:space="preserve">Diseño de tanques de almacenamiento en Risaralda, Salamina, Riosucio, Manzanares, Filadelfia, Samana y Neira </t>
  </si>
  <si>
    <t xml:space="preserve">Diseños proyectos PDA segunda fase </t>
  </si>
  <si>
    <t>Diseño planta única aro  (estudios de suelos, levantamiento topográfico, avalúos)</t>
  </si>
  <si>
    <t xml:space="preserve">Construcción tanque Marulanda </t>
  </si>
  <si>
    <t xml:space="preserve">Adquisición y mantenimiento de programas software </t>
  </si>
  <si>
    <t xml:space="preserve"> Adquisición y mantenimiento hardware  </t>
  </si>
  <si>
    <t xml:space="preserve">En el rubro 23010104  Mantenimiento áreas cuenca de Viterbo,  Mantenimiento cuenca del río Guarinó, Mantenimiento y siembra Neira </t>
  </si>
  <si>
    <t xml:space="preserve">Mantenimiento cuenca  Quebrada Doña Juana Victoria, Programa de Guardabosques Aguadas, Marulanda y Río Guarinó </t>
  </si>
  <si>
    <t xml:space="preserve">Se cambia por </t>
  </si>
  <si>
    <t xml:space="preserve">Nota : Por decisión de la Junta Directiva   en reunion del día 5 de marzo del 2012 se cambian los siguientes rubros </t>
  </si>
  <si>
    <t xml:space="preserve">Se hara la gestión para que sean invertidos con recursos de la gobernación, dejando solo en el rubro </t>
  </si>
  <si>
    <t xml:space="preserve">Labores de recuperación Río Oro Acueducto Regional de Occidente </t>
  </si>
  <si>
    <t xml:space="preserve">Programa Mejoramiento redes de acueducto y alcantarillado  en los municipios socios de EMPOCALDAS S.A E.S.P  Sub Programa : Ampliación de redes de acuducto y alcantarillado  en los municipios socios de EMPOCALDAS S.A E.S.P                            </t>
  </si>
  <si>
    <t xml:space="preserve">Cambio conducción desde Viterbo hasta el Condominio Acapulco en el Municipio de Viterbo </t>
  </si>
  <si>
    <t>En el rubro 230102  Se ingresa Cambio conducción desde Viterbo hasta el Condominio Acapulco en el Municipio de Viterbo $85.000.000  es autorizado por la gerencia</t>
  </si>
  <si>
    <t>las Labores de recuperación Río Oro Acueducto Regional de Occidente</t>
  </si>
  <si>
    <t xml:space="preserve">OTROS </t>
  </si>
  <si>
    <t xml:space="preserve">CONTRATO NO. </t>
  </si>
  <si>
    <t xml:space="preserve">CANCELADO </t>
  </si>
  <si>
    <t xml:space="preserve">SALDO </t>
  </si>
  <si>
    <t xml:space="preserve">POR COMPROMETER </t>
  </si>
  <si>
    <t xml:space="preserve">OBSERVACIONES </t>
  </si>
  <si>
    <t>CONTRATO NO. 370/2011  REALIZACION DEL ESTUDIO GEOTECNICO Y ESTRUCTURAL PARA LA VIVIENDA DE LA CALLE 2 No. 2-58 DEL MUNICIPIO DE MANZANARES Y REALIZACION DE ESTUDIO DE VULNERABILIDAD Y OBRAS DE REFORZAMIENTO ESTRUCTURAL EN EL EDIFICIO DE OPERACION DE LA PLANTA DE TRATAMIENTO DEL MUNICIPIO DE ANSERMA CALDAS.</t>
  </si>
  <si>
    <t>CONTRATO 062/2012 REALIZAR UN ESTUDIO GEOLOGICO Y GEOTECNICO EN CUATRO PUNTOS CRITICOS DEL ACUEDUCTO REGIONAL DE OCCIDENTE MUNICIPIO DE ANSERMA</t>
  </si>
  <si>
    <t xml:space="preserve">CONTRATO NO. 037/2012 BRINDAR APOYO EN LA ELABORACION DE PROYECTOS DE LA NUEVA ESTRUCTURA TARIFARIA Y EN LOS AJUSTES SOLICITADOS A LOS PROYECTOS DEL PDA Y DEMAS PRESENTADOS A LA VENTANILLA UNICA DEL MINISTERIO DE AMBIENTE, VIVIENDA Y DESARROLLO TERRITORIAL Y APOYO EN LAS LABORES DE DISEÑO DEL DEPARTAMENTO DE PLANEACION Y CARGUE AL SUI DEL NUEVO PLAN DE INVERSIONES (2012 – 2016)   DE EMPOCALDAS S.A. E.S.P. </t>
  </si>
  <si>
    <t>X</t>
  </si>
  <si>
    <t xml:space="preserve">CUENTA NO. </t>
  </si>
  <si>
    <t>RESOLUCION 03 DE ENERO 10 DE 2012  CREDITO $10.556.081</t>
  </si>
  <si>
    <t>CONTRATO No. 056/2012  PRESTACIÓN DEL SERVICIO DE ACTUALIZACIÓN, SOPORTE Y MANTENIMIENTO DEL SOFTWARE DE NOMINA ANTARES Y SISO</t>
  </si>
  <si>
    <t>CONTRATO NO. 061/2012  SOPORTE Y MANTENIMIETNO PLATAFORMA TECNOLOGICA DE EMPOCALDAS S.A. E.S.P.</t>
  </si>
  <si>
    <t>CONTRATO No. 045/2012  ALMACENAMIENTO DE MEDIOS   MAGNETICOS DE EMPOCALDAS S.A. E.S.P.</t>
  </si>
  <si>
    <t>CONTRATO NO. 108 DEL 2012 EDICION Y PLOTEO DE PLANOS PARA LOS PROYECTOS DE LA EMPRESA EMPOCALDAS S.A E.S.P.</t>
  </si>
  <si>
    <t xml:space="preserve">OBLIGACION 419 DEL 30/03/2012 </t>
  </si>
  <si>
    <t>CONTRATO 063/2012 REALIZACIÓN DE ESTUDIOS PARA LA ESTABILIZACION DE LAS LADERAS POR LAS CUALES PASA LA CONDUCCION CAMPOALEGRE EN EL MUNICIPIO DE CHINCHINA</t>
  </si>
  <si>
    <t>OBLIGACION 282 13/03/2012</t>
  </si>
  <si>
    <t>OBLIGACION 192 21/02/2012</t>
  </si>
  <si>
    <t>RENOVACION POLIZA LICENCIA APOLO  2012</t>
  </si>
  <si>
    <t>OBLIGACION 339 27/03/2012</t>
  </si>
  <si>
    <t xml:space="preserve">VALOR  </t>
  </si>
  <si>
    <t xml:space="preserve">CONTRATO NO. 087/2012PLATAFORMA DE IMPRESIÓN DE EMPOCALDAS S.A. E.S.P </t>
  </si>
  <si>
    <t>OBLIGACION 390 30/03/2012</t>
  </si>
  <si>
    <t>CONTRATO NO. 061/2012 SOPORTE Y MANTENIMIETNO PLATAFORMA TECNOLOGICA DE EMPOCALDAS S.A. E.S.P.</t>
  </si>
  <si>
    <t>OBLIGACION 287 13/03/2012</t>
  </si>
  <si>
    <t xml:space="preserve">Adquisición de válvulas de control y accesorios para las diferentes seccionales de EMPOCALDAS S.A E.S.P </t>
  </si>
  <si>
    <t xml:space="preserve">COMPRA DE 13 MANOMETROS PARA LA TOMA DE PRESION DE AGUA EN LAS SECCIONALES </t>
  </si>
  <si>
    <t xml:space="preserve">OBLIGACION 423 DE 09/04 DEL 2012 </t>
  </si>
  <si>
    <t xml:space="preserve">ORDEN DE COMPRA 8305 DEL 27/02/2012 ANTIVIRUS NO D 32 BISNESS EDITION </t>
  </si>
  <si>
    <t>ORDEN DE COMPRA 8330 DE MARZO 26 DE 2012 LICENCIA AUTOCAD</t>
  </si>
  <si>
    <t xml:space="preserve">CONTRATO NO. 086/2012  INSTALACION DE HIDRANTES EN DIFERENTES SITIOS DEL MUNICIPIO DE RISARALDA </t>
  </si>
  <si>
    <t xml:space="preserve">CONTRATO NO. 0117/2012 INSTALACION DE HIDRANTES EN DIFERENTES SITIOS DEL MUNICIPIO DE SAMANA </t>
  </si>
  <si>
    <t xml:space="preserve">CONTRATO 0124/2012 SUMINISTRO DE HIDRANTES Y ACCESORIOS PARA SER INSTALADOS EN DIFERENTES SITIOS DEL MUNICIPIO DE SAMANA </t>
  </si>
  <si>
    <t xml:space="preserve">OCC 8306 DEL 28 DE FEBRERO DE 2012 SUMINISTRO HIDRANTES PARA SUPIA </t>
  </si>
  <si>
    <t xml:space="preserve">OCC 8307   SUMINISTRO HIDRANTES RISARALDA </t>
  </si>
  <si>
    <t xml:space="preserve">NOTA SE ACLARA QUE EL SUMINISTROS E INSTALACION DE HIDRANTES  NO ESTABAN INCLUIDOS EN  EL PLAN DE INVERSIONES APROBADO POR LA JUNTA DIRECTIVA, NO OBSTANTE ESTA INVERSION CORRESPONDE A FALLOS DE JUZGADOS ADMINISTRATIVOS POR ACCIONES POPULARES </t>
  </si>
  <si>
    <t>OBLIGACION 873 DEL 08/06/2012</t>
  </si>
  <si>
    <t>OBLIGACION No. 116 de 31/01/2012 $1.000.000 ; OBLIGACION No. 223 29/02/2012 $2.000.000 OBLIGACION NO. 528 DEL 24/04/2012 $3.000.000</t>
  </si>
  <si>
    <t>CONTRATO NO. 144/2012 REALIZACIÓN  DE LOS AJUSTES A LOS PROYECTOS PRESENTADOS AL SISTEMA GENERAL DE REGALÍAS Y DEL PDA Ó AGUAS PARA LA PROSPERIDAD, REALIZACIÓN DE LOS DISEÑOS DEL ALCANTARILLADO DE LOS TRAMOS CRÍTICOS DE LOS MUNICIPIOS DE SUPIA, VICTORIA Y AGUADAS. APOYAR AL DEPARTAMENTO DE PLANEACIÓN Y PROYECTOS EN LOS DISEÑOS HIDRÁULICOS REQUERIDOS Y LAS DEMÁS FUNCIONES ASIGNADAS POR EL JEFE DEL DEPARTAMENTO DE PLANEACIÓN Y PROYECTOS</t>
  </si>
  <si>
    <t>OBLIGACION NO. 766 DEL 24/05/2012 $2.000.000 OBLIGACION NO. 956 DEL 25/06/2012 $2.000.000</t>
  </si>
  <si>
    <t xml:space="preserve">  </t>
  </si>
  <si>
    <t>CONTRATO 143/2012 REALIZACION DE LOS ESTUDIOS DE VULNERABILIDAD Y OBRAS DE REFORZAMIENTO ESTRUCTURAL EN 1  EDIFICIO DE OPERACIÓN DE LA PLANTA DE TRATAMIENTO DEL MUNICIPIO DE VICTORIA CALDAS.</t>
  </si>
  <si>
    <t>CONTRATO 178/2012  REALIZACION DE UN ESTUDIO GEOLOGICO, GEOTECNICO E HIDRAULICO PARA EL SECTOR BOCATOMA – DESARENADOR Y K3 + 100 Y LA MITIGACION DE LA ESTABILIDAD DE TALUDES Y CONTROL DE EROSIÓN EN EL TRAMO BOCATOMA – DESARENADOR Y EL KM 3 + 100 DE LA CONDUCCION EL UVITO Y EL RIO POCITO EN EL MUNICIPIO DE SALAMINA, CALDAS</t>
  </si>
  <si>
    <t>CONTRATO 171/2012  REALIZACION DEL ESTUDIO GEOLOGICO, GEOTECNICO E IIDRAULICO PARA EL SECTOR FINCA LA CABAÑA EN LA VEREDA DE LA PALMA DELM UNIICPIO DE SALAMINA CALDAS, SOBRE LA VIA QUE DE SALAMINA CONDUCE AL MUNIICPIO MARULANDA, CALDAS APROXIMADAMENTE A 4 KILOMETROS DE LACABECERA MUNCIPAL DEJANDO FUERA DE SERVICO AL ACUEDUCTO DE SALAMINA</t>
  </si>
  <si>
    <t>CONTRATO 141/2012 OBRA CIVIL DEMOLICION DEL TANQUE EXISTENTE Y CONSTRUCCION DE UN TANQUE EN PRFV DE 170 M3 EN EL MUNICIPIO DE MARULANDA CALDAS</t>
  </si>
  <si>
    <t>OBLIGACION 476  DEL 13/04/2012 $10.000.000</t>
  </si>
  <si>
    <t xml:space="preserve">OBLIGACION  511 DEL 18/04/2012   $3.946.320 </t>
  </si>
  <si>
    <t xml:space="preserve">CONTRATO 137/2012  PRESTAR LOS SERVICIOS DE MANTENIMIENTO Y SOPORTE TECNICO DE GOBIERNO EN LINEA EN EL PORTAL WEB DE EMPOCALDAS S.A E.S.P. </t>
  </si>
  <si>
    <t xml:space="preserve">ORDEN COMPRA 8360 </t>
  </si>
  <si>
    <t>OBLIGACION NO. 659 DEL 10/05/2012  $6750001</t>
  </si>
  <si>
    <t xml:space="preserve">ORDEN DE COMPRA 8365 </t>
  </si>
  <si>
    <t>OBLIGACION 820 DEL 01/06/2012 $2.199.626</t>
  </si>
  <si>
    <t>OBLIGACION NO. 832 DEL 04/06/2012 $19.059.728</t>
  </si>
  <si>
    <t xml:space="preserve">ORDEN DE COMPRA 8368 </t>
  </si>
  <si>
    <t>OBLIGACION NO. 783 DEL 29/05/2012 $899793</t>
  </si>
  <si>
    <t>OBLIGACION NO 651 DEL 10/05/2012 $ 11.384.820</t>
  </si>
  <si>
    <t>OBLIGACION NO. 650 DEL 10/05/2012 $10.221.920</t>
  </si>
  <si>
    <t>CONTRATO 183 DEL 2012  CALIBRACION DE MEDIDORES PARA LAS DIFERENTES SECCIONALES DE EMPOCALDAS S.A. E.S.P. EN UN LABORATORIO ACREDITADO POR LA SUPERINTENDENCIA DE INDUSTRIA Y COMERCIO O EL ONAC</t>
  </si>
  <si>
    <t xml:space="preserve">ORDEN DE COMPRA 8358 </t>
  </si>
  <si>
    <t>CONTRATO  NO, 166/2012  CONSTRUCCION CAMARA EN CONCRETO PARA LA ESTACION REDUCTORA DE PRESION EN LA SECCIONAL DE ARAUCA CALDAS</t>
  </si>
  <si>
    <t>CONTRATO 147 DEL 2012  SUMINISTRO E INSTALACION DE COMPUERTAS PARA LA PLANTA CAMPOALEGRE EN EL MUNICIPIO DE CHINCHINA</t>
  </si>
  <si>
    <t>CONTRATO 140/2012  OBRA CIVIL  REPOSICION REDES DE ACUEDUCTO DE LA CALLE 12 CON CARRERA 10, 11, Y 12 DEL MUNICIPIO DE LA DORADA CALDAS</t>
  </si>
  <si>
    <t>CONTRATO 159/2012 OBRAS DE OPTIMIZACION  DE LA ESTRUCTURA DE MEDICION YMEZCLA RAPIDA PLANTAS DE LOS MUNICIPIOS DE SAMANA SUPIA Y MARQUETALIA CALDAS</t>
  </si>
  <si>
    <t>CONTRATO 161/2012  INSTALACION DE HIDRANTES EN DIFERENTES SITIOS DEL MUNICIPIO DE SUPIA</t>
  </si>
  <si>
    <t xml:space="preserve">OBLIGACION NO. 734 DEL 18/05/2012 $4.644.930 </t>
  </si>
  <si>
    <t xml:space="preserve">ORDEN DE COMPRA 8312 COMPRA DE TUBERIA Y ACCESORIOS CON DESTINO A LA REPOSICIÓN ACUEDUCTO CALLE 12 CARRRERAS 10,11,12 DORADA </t>
  </si>
  <si>
    <t>OBLIGACION 1245  DE FECHA 27/07/2012 $6676380</t>
  </si>
  <si>
    <t>OBLIGACION 1458 DE FECHA 27/08/2012 $5.500.000</t>
  </si>
  <si>
    <t xml:space="preserve">CONTRATO 211/2012 </t>
  </si>
  <si>
    <t>CONTRATO 196 DEL 2012  SUMINISTRO DE LOS ELEMENTOS NECESARIOS PARA LA REALIZACION DE TALLERES EN EL MARCO DE LA EJECUCION DEL PROGRAMA DE  CULTURA DEL AGUA PARA LOS USUARIOS EN LAS SECCIONALES DE EMPOCALDAS S.A. E.S.P. EN EL DEPARTAMENTO DE CALDAS</t>
  </si>
  <si>
    <t xml:space="preserve">ESTA CIFRA ES ANIVEL INFORMATIVO </t>
  </si>
  <si>
    <t>OBLIGACION 316 20/03/2012 $1.166.875 OBLIGACION 585 DEL 30/04/2012 $1.166.887  OBLIGACION 654 DEL 10/05/2012 $1.166.887 OBLIGACION 853 06/06/2012 $1.166.851, OBLIGACION NO. 1090 DE 11/01/2012 OBLIGACION 1409 21/08/2012 $1.166.851</t>
  </si>
  <si>
    <t>CONTRATO 197 DEL 2012  PRESTACIÓN DEL SERVICIO DE ACTUALIZACIÓN, SOPORTE Y MANTENIMIENTO DEL SOFTWARE DE NOMINA ANTARES Y SISO</t>
  </si>
  <si>
    <t xml:space="preserve">OBLIGACION NO. 919 DEL 15/06/2012 $4.044.000 OBLIGACION 1113 12/07/2012 $4.044.000 OBLIGACION NO. 1378   13/08/2012 $4.044.000 </t>
  </si>
  <si>
    <t>CONTRATO 188 DE 2012 SOPORTE Y MANTENIMIENTO CORREO ELECTRONICO DE EMPOCALDAS S.A. E.S.P.</t>
  </si>
  <si>
    <t xml:space="preserve">CONTRATO NO. 040/2012 PLATAFORMA DE IMPRESIÓN DE EMPOCALDAS S.A. E.S.P </t>
  </si>
  <si>
    <t>OBLIGACION 823 DEL 01/06/2012 $2.927.216  OBLIGACION NO. 829 DEL 01/06/2012 $2.927.216 OBLIGACION 958 DEL 26/06/2012 $2.927.216 OBLIGACION 1243 27/07/2012 $2.927.216</t>
  </si>
  <si>
    <t xml:space="preserve">ORDEN DE  COMPRA NO. 8446 DEL 10 DE AGOSTO DEL 2012 </t>
  </si>
  <si>
    <t xml:space="preserve">ORDEN DE COMPRA 8448  AGOSTO 10 DEL 2012 </t>
  </si>
  <si>
    <t xml:space="preserve">ORDEN DE COMPRA 8425 JULIO 29 DEL 2012 </t>
  </si>
  <si>
    <t xml:space="preserve">OBLIGACION 1171 DE 19/07/2012 $220.400 </t>
  </si>
  <si>
    <t xml:space="preserve">PROGRAMA REDUCCION DE PERDIDAS TECNICAS </t>
  </si>
  <si>
    <t xml:space="preserve">CONVENIO INTERADMINISTRATIVO 13112009-1045 </t>
  </si>
  <si>
    <t xml:space="preserve">ESTA CIFRA ES ANIVEL INFORMATIVO  PUES PERTENECE A CONVENIOS  VIGENCIA ANTERIOR </t>
  </si>
  <si>
    <t xml:space="preserve">CONVENIO FONDO NACIONAL DE REGALIAS </t>
  </si>
  <si>
    <t xml:space="preserve">CONVENIO INTERADMINISTRATIVO 030 DEL 2008 SUPIA </t>
  </si>
  <si>
    <t xml:space="preserve">CONVENIO 133 DE 2010 CON CHEC </t>
  </si>
  <si>
    <t xml:space="preserve">CONVENIO ANSERMA 2010 REPOSICION </t>
  </si>
  <si>
    <t>CONVENIO INTERADMINISTRATIVO NO. 16122010-1266</t>
  </si>
  <si>
    <t xml:space="preserve">ANSERMA CONVENIO 0246 DEL 2011 </t>
  </si>
  <si>
    <t xml:space="preserve">ANSERMA CONVENIO 0262 DEL 2011 </t>
  </si>
  <si>
    <t xml:space="preserve">ANSERMA CONVENIO 0269 DEL 2011 </t>
  </si>
  <si>
    <t>OBLIGACION 1516  DEL 30/08/2012 $4.760.359</t>
  </si>
  <si>
    <t xml:space="preserve">OBLIGACION 1515 30/08/2012 $3.221.018 </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</si>
</sst>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N$&quot;#,##0_);\(&quot;N$&quot;#,##0\)"/>
    <numFmt numFmtId="179" formatCode="&quot;N$&quot;#,##0_);[Red]\(&quot;N$&quot;#,##0\)"/>
    <numFmt numFmtId="180" formatCode="&quot;N$&quot;#,##0.00_);\(&quot;N$&quot;#,##0.00\)"/>
    <numFmt numFmtId="181" formatCode="&quot;N$&quot;#,##0.00_);[Red]\(&quot;N$&quot;#,##0.00\)"/>
    <numFmt numFmtId="182" formatCode="_(&quot;N$&quot;* #,##0_);_(&quot;N$&quot;* \(#,##0\);_(&quot;N$&quot;* &quot;-&quot;_);_(@_)"/>
    <numFmt numFmtId="183" formatCode="_(&quot;N$&quot;* #,##0.00_);_(&quot;N$&quot;* \(#,##0.00\);_(&quot;N$&quot;* &quot;-&quot;??_);_(@_)"/>
    <numFmt numFmtId="184" formatCode="&quot;$&quot;\ #,##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_(* #,##0_);_(* \(#,##0\);_(* &quot;-&quot;??_);_(@_)"/>
    <numFmt numFmtId="190" formatCode="#,##0.000"/>
    <numFmt numFmtId="191" formatCode="#,##0.0000"/>
    <numFmt numFmtId="192" formatCode="#,##0.0"/>
  </numFmts>
  <fonts count="50">
    <font>
      <sz val="10"/>
      <name val="Arial"/>
      <family val="0"/>
    </font>
    <font>
      <b/>
      <sz val="10"/>
      <name val="Arial"/>
      <family val="0"/>
    </font>
    <font>
      <i/>
      <sz val="10"/>
      <name val="Arial"/>
      <family val="0"/>
    </font>
    <font>
      <b/>
      <i/>
      <sz val="10"/>
      <name val="Arial"/>
      <family val="0"/>
    </font>
    <font>
      <sz val="8"/>
      <name val="Arial"/>
      <family val="2"/>
    </font>
    <font>
      <b/>
      <sz val="12"/>
      <name val="Times New Roman"/>
      <family val="1"/>
    </font>
    <font>
      <sz val="12"/>
      <name val="Arial"/>
      <family val="2"/>
    </font>
    <font>
      <b/>
      <sz val="12"/>
      <name val="Arial"/>
      <family val="2"/>
    </font>
    <font>
      <sz val="12"/>
      <name val="Times New Roman"/>
      <family val="1"/>
    </font>
    <font>
      <sz val="11"/>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medium"/>
      <top style="medium"/>
      <bottom>
        <color indexed="63"/>
      </bottom>
    </border>
    <border>
      <left>
        <color indexed="63"/>
      </left>
      <right style="double"/>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style="medium"/>
      <right style="thin"/>
      <top style="thin"/>
      <bottom style="thin"/>
    </border>
    <border>
      <left>
        <color indexed="63"/>
      </left>
      <right>
        <color indexed="63"/>
      </right>
      <top style="double"/>
      <bottom>
        <color indexed="63"/>
      </bottom>
    </border>
    <border>
      <left style="double"/>
      <right>
        <color indexed="63"/>
      </right>
      <top style="double"/>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hair"/>
    </border>
    <border>
      <left style="thin"/>
      <right style="medium"/>
      <top>
        <color indexed="63"/>
      </top>
      <bottom style="thin"/>
    </border>
    <border>
      <left style="thin"/>
      <right>
        <color indexed="63"/>
      </right>
      <top style="hair"/>
      <bottom style="hair"/>
    </border>
    <border>
      <left style="thin"/>
      <right style="medium"/>
      <top style="thin"/>
      <bottom style="thin"/>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101">
    <xf numFmtId="0" fontId="0" fillId="0" borderId="0" xfId="0" applyAlignment="1">
      <alignment/>
    </xf>
    <xf numFmtId="0" fontId="5" fillId="0" borderId="0" xfId="0" applyFont="1" applyFill="1" applyAlignment="1">
      <alignment/>
    </xf>
    <xf numFmtId="4" fontId="6" fillId="0" borderId="0" xfId="0" applyNumberFormat="1" applyFont="1" applyFill="1" applyAlignment="1">
      <alignment horizontal="right"/>
    </xf>
    <xf numFmtId="0" fontId="6" fillId="0" borderId="0" xfId="0" applyFont="1" applyFill="1" applyAlignment="1">
      <alignment/>
    </xf>
    <xf numFmtId="0" fontId="5" fillId="0" borderId="10" xfId="0" applyFont="1" applyFill="1" applyBorder="1" applyAlignment="1">
      <alignment/>
    </xf>
    <xf numFmtId="0" fontId="5" fillId="0" borderId="0" xfId="0" applyFont="1" applyFill="1" applyBorder="1" applyAlignment="1">
      <alignment/>
    </xf>
    <xf numFmtId="4" fontId="6" fillId="0" borderId="0" xfId="0" applyNumberFormat="1" applyFont="1" applyFill="1" applyBorder="1" applyAlignment="1">
      <alignment horizontal="right"/>
    </xf>
    <xf numFmtId="0" fontId="6" fillId="0" borderId="11"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4" fontId="6" fillId="0" borderId="13" xfId="0" applyNumberFormat="1" applyFont="1" applyFill="1" applyBorder="1" applyAlignment="1">
      <alignment horizontal="right"/>
    </xf>
    <xf numFmtId="4" fontId="6" fillId="0" borderId="14" xfId="0" applyNumberFormat="1" applyFont="1" applyFill="1" applyBorder="1" applyAlignment="1">
      <alignment horizontal="right"/>
    </xf>
    <xf numFmtId="0" fontId="6" fillId="0" borderId="15" xfId="0" applyFont="1" applyFill="1" applyBorder="1" applyAlignment="1">
      <alignment/>
    </xf>
    <xf numFmtId="0" fontId="6" fillId="0" borderId="0" xfId="0" applyFont="1" applyBorder="1" applyAlignment="1">
      <alignment wrapText="1"/>
    </xf>
    <xf numFmtId="4" fontId="6" fillId="0" borderId="16" xfId="0" applyNumberFormat="1" applyFont="1" applyFill="1" applyBorder="1" applyAlignment="1">
      <alignment horizontal="right"/>
    </xf>
    <xf numFmtId="0" fontId="6" fillId="0" borderId="0" xfId="0" applyFont="1" applyFill="1" applyBorder="1" applyAlignment="1">
      <alignment horizontal="left" wrapText="1"/>
    </xf>
    <xf numFmtId="0" fontId="5" fillId="0" borderId="17" xfId="0" applyFont="1" applyFill="1" applyBorder="1" applyAlignment="1">
      <alignment/>
    </xf>
    <xf numFmtId="0" fontId="5" fillId="0" borderId="18" xfId="0" applyFont="1" applyFill="1" applyBorder="1" applyAlignment="1">
      <alignment/>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7" fillId="0" borderId="22" xfId="0" applyNumberFormat="1" applyFont="1" applyFill="1" applyBorder="1" applyAlignment="1">
      <alignment horizontal="center" vertical="center" wrapText="1"/>
    </xf>
    <xf numFmtId="0" fontId="8" fillId="0" borderId="0" xfId="0" applyFont="1" applyFill="1" applyAlignment="1">
      <alignment wrapText="1"/>
    </xf>
    <xf numFmtId="0" fontId="7" fillId="0" borderId="22" xfId="0" applyNumberFormat="1" applyFont="1" applyFill="1" applyBorder="1" applyAlignment="1">
      <alignment horizontal="left" vertical="center" wrapText="1"/>
    </xf>
    <xf numFmtId="0" fontId="7" fillId="0" borderId="22" xfId="0" applyFont="1" applyFill="1" applyBorder="1" applyAlignment="1">
      <alignment wrapText="1"/>
    </xf>
    <xf numFmtId="0" fontId="7" fillId="0" borderId="23" xfId="0" applyFont="1" applyFill="1" applyBorder="1" applyAlignment="1">
      <alignment/>
    </xf>
    <xf numFmtId="0" fontId="7" fillId="0" borderId="23" xfId="0" applyNumberFormat="1" applyFont="1" applyFill="1" applyBorder="1" applyAlignment="1">
      <alignment horizontal="left" vertical="center" wrapText="1"/>
    </xf>
    <xf numFmtId="4" fontId="7" fillId="0" borderId="23" xfId="0" applyNumberFormat="1" applyFont="1" applyFill="1" applyBorder="1" applyAlignment="1">
      <alignment horizontal="right" vertical="center" wrapText="1"/>
    </xf>
    <xf numFmtId="4" fontId="7" fillId="0" borderId="23" xfId="0" applyNumberFormat="1" applyFont="1" applyFill="1" applyBorder="1" applyAlignment="1">
      <alignment horizontal="right"/>
    </xf>
    <xf numFmtId="4" fontId="7" fillId="0" borderId="24" xfId="0" applyNumberFormat="1" applyFont="1" applyFill="1" applyBorder="1" applyAlignment="1">
      <alignment horizontal="right" wrapText="1"/>
    </xf>
    <xf numFmtId="0" fontId="7" fillId="0" borderId="25" xfId="0" applyFont="1" applyFill="1" applyBorder="1" applyAlignment="1">
      <alignment/>
    </xf>
    <xf numFmtId="0" fontId="7" fillId="0" borderId="0" xfId="0" applyFont="1" applyFill="1" applyAlignment="1">
      <alignment/>
    </xf>
    <xf numFmtId="0" fontId="6" fillId="0" borderId="22" xfId="0" applyNumberFormat="1" applyFont="1" applyFill="1" applyBorder="1" applyAlignment="1">
      <alignment horizontal="left" vertical="center" wrapText="1"/>
    </xf>
    <xf numFmtId="0" fontId="6" fillId="0" borderId="22" xfId="0" applyFont="1" applyFill="1" applyBorder="1" applyAlignment="1">
      <alignment/>
    </xf>
    <xf numFmtId="0" fontId="7" fillId="0" borderId="22" xfId="0" applyFont="1" applyFill="1" applyBorder="1" applyAlignment="1">
      <alignment horizontal="left" vertical="center" wrapText="1"/>
    </xf>
    <xf numFmtId="4" fontId="7" fillId="0" borderId="22" xfId="0" applyNumberFormat="1" applyFont="1" applyFill="1" applyBorder="1" applyAlignment="1">
      <alignment horizontal="right" vertical="center" wrapText="1"/>
    </xf>
    <xf numFmtId="4" fontId="6" fillId="0" borderId="22" xfId="0" applyNumberFormat="1" applyFont="1" applyFill="1" applyBorder="1" applyAlignment="1">
      <alignment horizontal="right" vertical="center"/>
    </xf>
    <xf numFmtId="4" fontId="6" fillId="0" borderId="22" xfId="0" applyNumberFormat="1" applyFont="1" applyFill="1" applyBorder="1" applyAlignment="1">
      <alignment horizontal="right"/>
    </xf>
    <xf numFmtId="4" fontId="6" fillId="0" borderId="26" xfId="0" applyNumberFormat="1" applyFont="1" applyFill="1" applyBorder="1" applyAlignment="1">
      <alignment horizontal="right"/>
    </xf>
    <xf numFmtId="0" fontId="6" fillId="0" borderId="27" xfId="0" applyFont="1" applyFill="1" applyBorder="1" applyAlignment="1">
      <alignment/>
    </xf>
    <xf numFmtId="0" fontId="6" fillId="0" borderId="22" xfId="0" applyFont="1" applyFill="1" applyBorder="1" applyAlignment="1">
      <alignment horizontal="center" vertical="center" wrapText="1"/>
    </xf>
    <xf numFmtId="0" fontId="6" fillId="0" borderId="22" xfId="0" applyFont="1" applyFill="1" applyBorder="1" applyAlignment="1">
      <alignment horizontal="left" vertical="center" wrapText="1"/>
    </xf>
    <xf numFmtId="4" fontId="6" fillId="0" borderId="22" xfId="0" applyNumberFormat="1" applyFont="1" applyFill="1" applyBorder="1" applyAlignment="1">
      <alignment horizontal="right" vertical="center" wrapText="1"/>
    </xf>
    <xf numFmtId="4" fontId="6" fillId="0" borderId="22" xfId="0" applyNumberFormat="1" applyFont="1" applyFill="1" applyBorder="1" applyAlignment="1">
      <alignment horizontal="center" vertical="center"/>
    </xf>
    <xf numFmtId="4" fontId="6" fillId="0" borderId="22" xfId="0" applyNumberFormat="1" applyFont="1" applyFill="1" applyBorder="1" applyAlignment="1">
      <alignment horizontal="center" wrapText="1"/>
    </xf>
    <xf numFmtId="3" fontId="6" fillId="0" borderId="22" xfId="0" applyNumberFormat="1" applyFont="1" applyFill="1" applyBorder="1" applyAlignment="1">
      <alignment horizontal="center" vertical="center"/>
    </xf>
    <xf numFmtId="4" fontId="6" fillId="0" borderId="22" xfId="0" applyNumberFormat="1" applyFont="1" applyFill="1" applyBorder="1" applyAlignment="1">
      <alignment horizontal="center" vertical="center" wrapText="1"/>
    </xf>
    <xf numFmtId="3" fontId="6" fillId="0" borderId="22" xfId="0" applyNumberFormat="1" applyFont="1" applyFill="1" applyBorder="1" applyAlignment="1">
      <alignment horizontal="right" vertical="center"/>
    </xf>
    <xf numFmtId="0" fontId="6" fillId="0" borderId="0" xfId="0" applyFont="1" applyAlignment="1">
      <alignment vertical="center" wrapText="1"/>
    </xf>
    <xf numFmtId="0" fontId="6" fillId="0" borderId="22" xfId="0" applyFont="1" applyFill="1" applyBorder="1" applyAlignment="1">
      <alignment wrapText="1"/>
    </xf>
    <xf numFmtId="4" fontId="6" fillId="0" borderId="22" xfId="0" applyNumberFormat="1" applyFont="1" applyFill="1" applyBorder="1" applyAlignment="1">
      <alignment horizontal="right" wrapText="1"/>
    </xf>
    <xf numFmtId="0" fontId="6" fillId="0" borderId="22" xfId="0" applyFont="1" applyFill="1" applyBorder="1" applyAlignment="1">
      <alignment vertical="center" wrapText="1"/>
    </xf>
    <xf numFmtId="0" fontId="7" fillId="0" borderId="22" xfId="0" applyFont="1" applyFill="1" applyBorder="1" applyAlignment="1">
      <alignment horizontal="center" vertical="center"/>
    </xf>
    <xf numFmtId="4" fontId="6" fillId="0" borderId="28" xfId="0" applyNumberFormat="1" applyFont="1" applyFill="1" applyBorder="1" applyAlignment="1">
      <alignment horizontal="right"/>
    </xf>
    <xf numFmtId="0" fontId="7" fillId="0" borderId="22" xfId="0" applyFont="1" applyFill="1" applyBorder="1" applyAlignment="1">
      <alignment/>
    </xf>
    <xf numFmtId="4" fontId="7" fillId="0" borderId="22" xfId="0" applyNumberFormat="1" applyFont="1" applyFill="1" applyBorder="1" applyAlignment="1">
      <alignment horizontal="right"/>
    </xf>
    <xf numFmtId="0" fontId="6" fillId="0" borderId="27" xfId="0" applyFont="1" applyFill="1" applyBorder="1" applyAlignment="1">
      <alignment wrapText="1"/>
    </xf>
    <xf numFmtId="3" fontId="6" fillId="0" borderId="22"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4" fontId="4" fillId="0" borderId="22" xfId="0" applyNumberFormat="1" applyFont="1" applyFill="1" applyBorder="1" applyAlignment="1">
      <alignment horizontal="center" wrapText="1"/>
    </xf>
    <xf numFmtId="4" fontId="4" fillId="0" borderId="26" xfId="0" applyNumberFormat="1" applyFont="1" applyFill="1" applyBorder="1" applyAlignment="1">
      <alignment horizontal="right"/>
    </xf>
    <xf numFmtId="0" fontId="4" fillId="0" borderId="27" xfId="0" applyFont="1" applyFill="1" applyBorder="1" applyAlignment="1">
      <alignment/>
    </xf>
    <xf numFmtId="4" fontId="4" fillId="0" borderId="22" xfId="0" applyNumberFormat="1" applyFont="1" applyFill="1" applyBorder="1" applyAlignment="1">
      <alignment horizontal="center" vertical="center" wrapText="1"/>
    </xf>
    <xf numFmtId="3" fontId="4" fillId="0" borderId="22" xfId="0" applyNumberFormat="1" applyFont="1" applyFill="1" applyBorder="1" applyAlignment="1">
      <alignment horizontal="right" vertical="center"/>
    </xf>
    <xf numFmtId="4" fontId="4" fillId="0" borderId="22" xfId="0" applyNumberFormat="1" applyFont="1" applyFill="1" applyBorder="1" applyAlignment="1">
      <alignment horizontal="center" vertical="center"/>
    </xf>
    <xf numFmtId="4" fontId="9" fillId="0" borderId="22" xfId="0" applyNumberFormat="1" applyFont="1" applyFill="1" applyBorder="1" applyAlignment="1">
      <alignment horizontal="center" wrapText="1"/>
    </xf>
    <xf numFmtId="3" fontId="9" fillId="0" borderId="22" xfId="0" applyNumberFormat="1" applyFont="1" applyFill="1" applyBorder="1" applyAlignment="1">
      <alignment horizontal="center" vertical="center"/>
    </xf>
    <xf numFmtId="4" fontId="9" fillId="0" borderId="22" xfId="0" applyNumberFormat="1" applyFont="1" applyFill="1" applyBorder="1" applyAlignment="1">
      <alignment horizontal="right"/>
    </xf>
    <xf numFmtId="4" fontId="9" fillId="0" borderId="22" xfId="0" applyNumberFormat="1" applyFont="1" applyFill="1" applyBorder="1" applyAlignment="1">
      <alignment horizontal="center" vertical="center" wrapText="1"/>
    </xf>
    <xf numFmtId="3" fontId="9" fillId="0" borderId="22" xfId="0" applyNumberFormat="1" applyFont="1" applyFill="1" applyBorder="1" applyAlignment="1">
      <alignment horizontal="right" vertical="center"/>
    </xf>
    <xf numFmtId="4" fontId="9" fillId="0" borderId="22" xfId="0" applyNumberFormat="1" applyFont="1" applyFill="1" applyBorder="1" applyAlignment="1">
      <alignment horizontal="center" vertical="center"/>
    </xf>
    <xf numFmtId="3" fontId="10" fillId="0" borderId="22" xfId="0" applyNumberFormat="1" applyFont="1" applyFill="1" applyBorder="1" applyAlignment="1">
      <alignment horizontal="center" vertical="center"/>
    </xf>
    <xf numFmtId="4" fontId="10" fillId="0" borderId="22" xfId="0" applyNumberFormat="1" applyFont="1" applyFill="1" applyBorder="1" applyAlignment="1">
      <alignment horizontal="center" vertical="center" wrapText="1"/>
    </xf>
    <xf numFmtId="3" fontId="10" fillId="0" borderId="22" xfId="0" applyNumberFormat="1" applyFont="1" applyFill="1" applyBorder="1" applyAlignment="1">
      <alignment horizontal="right" vertical="center"/>
    </xf>
    <xf numFmtId="4" fontId="10" fillId="0" borderId="22" xfId="0" applyNumberFormat="1" applyFont="1" applyFill="1" applyBorder="1" applyAlignment="1">
      <alignment horizontal="center" vertical="center"/>
    </xf>
    <xf numFmtId="0" fontId="6" fillId="0" borderId="0" xfId="0" applyFont="1" applyAlignment="1">
      <alignment horizontal="left" vertical="center" wrapText="1"/>
    </xf>
    <xf numFmtId="0" fontId="6" fillId="0" borderId="22" xfId="0" applyFont="1" applyBorder="1" applyAlignment="1">
      <alignment horizontal="left" vertical="center" wrapText="1"/>
    </xf>
    <xf numFmtId="0" fontId="6" fillId="0" borderId="27" xfId="0" applyFont="1" applyFill="1" applyBorder="1" applyAlignment="1">
      <alignment horizontal="center" vertical="center" wrapText="1"/>
    </xf>
    <xf numFmtId="4" fontId="7" fillId="0" borderId="22" xfId="0" applyNumberFormat="1" applyFont="1" applyFill="1" applyBorder="1" applyAlignment="1">
      <alignment horizontal="center" wrapText="1"/>
    </xf>
    <xf numFmtId="3" fontId="7" fillId="0" borderId="22" xfId="0" applyNumberFormat="1" applyFont="1" applyFill="1" applyBorder="1" applyAlignment="1">
      <alignment horizontal="center" vertical="center"/>
    </xf>
    <xf numFmtId="3" fontId="6" fillId="0" borderId="27" xfId="0" applyNumberFormat="1" applyFont="1" applyFill="1" applyBorder="1" applyAlignment="1">
      <alignment/>
    </xf>
    <xf numFmtId="4" fontId="7" fillId="0" borderId="22" xfId="0" applyNumberFormat="1" applyFont="1" applyFill="1" applyBorder="1" applyAlignment="1">
      <alignment horizontal="right" vertical="center"/>
    </xf>
    <xf numFmtId="3" fontId="4" fillId="0" borderId="27" xfId="0" applyNumberFormat="1" applyFont="1" applyFill="1" applyBorder="1" applyAlignment="1">
      <alignment/>
    </xf>
    <xf numFmtId="0" fontId="6" fillId="0" borderId="0" xfId="0" applyFont="1" applyFill="1" applyBorder="1" applyAlignment="1">
      <alignment wrapText="1"/>
    </xf>
    <xf numFmtId="0" fontId="6" fillId="0" borderId="0" xfId="0" applyFont="1" applyAlignment="1">
      <alignment wrapText="1"/>
    </xf>
    <xf numFmtId="0" fontId="6" fillId="0" borderId="0" xfId="0" applyFont="1" applyFill="1" applyBorder="1" applyAlignment="1">
      <alignment horizontal="left" vertical="center" wrapText="1"/>
    </xf>
    <xf numFmtId="0" fontId="6" fillId="0" borderId="0" xfId="0" applyFont="1" applyAlignment="1">
      <alignment horizontal="left" vertical="center" wrapText="1"/>
    </xf>
    <xf numFmtId="0" fontId="7" fillId="0" borderId="0" xfId="0" applyFont="1" applyFill="1" applyBorder="1" applyAlignment="1">
      <alignment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5" xfId="0" applyFont="1" applyFill="1" applyBorder="1" applyAlignment="1">
      <alignment horizontal="center"/>
    </xf>
    <xf numFmtId="0" fontId="6" fillId="0" borderId="13" xfId="0" applyNumberFormat="1" applyFont="1" applyFill="1" applyBorder="1" applyAlignment="1">
      <alignment horizontal="left" vertical="center" wrapText="1"/>
    </xf>
    <xf numFmtId="0" fontId="6" fillId="0" borderId="13" xfId="0" applyFont="1" applyBorder="1" applyAlignment="1">
      <alignment/>
    </xf>
    <xf numFmtId="0" fontId="6" fillId="0" borderId="0" xfId="0" applyNumberFormat="1" applyFont="1" applyFill="1" applyBorder="1" applyAlignment="1">
      <alignment horizontal="left" vertical="center" wrapText="1"/>
    </xf>
    <xf numFmtId="0" fontId="6" fillId="0" borderId="0" xfId="0" applyFont="1" applyBorder="1" applyAlignment="1">
      <alignment wrapText="1"/>
    </xf>
    <xf numFmtId="0" fontId="6" fillId="0" borderId="0" xfId="0" applyFont="1" applyFill="1" applyBorder="1" applyAlignment="1">
      <alignment horizontal="left" wrapText="1"/>
    </xf>
    <xf numFmtId="0" fontId="7" fillId="0" borderId="29" xfId="0" applyFont="1" applyFill="1" applyBorder="1" applyAlignment="1">
      <alignment horizontal="center" vertical="center" textRotation="90" wrapText="1"/>
    </xf>
    <xf numFmtId="0" fontId="6" fillId="0" borderId="30" xfId="0" applyFont="1" applyBorder="1" applyAlignment="1">
      <alignment/>
    </xf>
    <xf numFmtId="4" fontId="30" fillId="0" borderId="22"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145"/>
  <sheetViews>
    <sheetView tabSelected="1" view="pageBreakPreview" zoomScale="60" zoomScaleNormal="75" zoomScalePageLayoutView="0" workbookViewId="0" topLeftCell="A9">
      <pane ySplit="1" topLeftCell="A130" activePane="bottomLeft" state="frozen"/>
      <selection pane="topLeft" activeCell="A9" sqref="A9"/>
      <selection pane="bottomLeft" activeCell="S12" sqref="S12"/>
    </sheetView>
  </sheetViews>
  <sheetFormatPr defaultColWidth="11.421875" defaultRowHeight="17.25" customHeight="1"/>
  <cols>
    <col min="1" max="1" width="7.7109375" style="1" customWidth="1"/>
    <col min="2" max="2" width="15.57421875" style="1" customWidth="1"/>
    <col min="3" max="3" width="37.28125" style="1" customWidth="1"/>
    <col min="4" max="4" width="20.28125" style="1" customWidth="1"/>
    <col min="5" max="5" width="28.00390625" style="1" customWidth="1"/>
    <col min="6" max="6" width="26.00390625" style="2" customWidth="1"/>
    <col min="7" max="7" width="15.140625" style="2" customWidth="1"/>
    <col min="8" max="8" width="14.00390625" style="2" customWidth="1"/>
    <col min="9" max="9" width="11.00390625" style="2" customWidth="1"/>
    <col min="10" max="10" width="50.8515625" style="2" customWidth="1"/>
    <col min="11" max="11" width="16.57421875" style="2" customWidth="1"/>
    <col min="12" max="12" width="20.421875" style="2" customWidth="1"/>
    <col min="13" max="13" width="14.00390625" style="2" customWidth="1"/>
    <col min="14" max="14" width="13.140625" style="2" customWidth="1"/>
    <col min="15" max="15" width="18.8515625" style="2" hidden="1" customWidth="1"/>
    <col min="16" max="16" width="15.28125" style="3" customWidth="1"/>
    <col min="17" max="17" width="12.7109375" style="3" bestFit="1" customWidth="1"/>
    <col min="18" max="18" width="11.421875" style="3" customWidth="1"/>
    <col min="19" max="19" width="12.00390625" style="3" bestFit="1" customWidth="1"/>
    <col min="20" max="16384" width="11.421875" style="3" customWidth="1"/>
  </cols>
  <sheetData>
    <row r="1" ht="14.25" customHeight="1" hidden="1" thickBot="1"/>
    <row r="2" spans="1:16" ht="12" customHeight="1" hidden="1" thickBot="1">
      <c r="A2" s="90" t="s">
        <v>24</v>
      </c>
      <c r="B2" s="91"/>
      <c r="C2" s="91"/>
      <c r="D2" s="91"/>
      <c r="E2" s="91"/>
      <c r="F2" s="91"/>
      <c r="G2" s="91"/>
      <c r="H2" s="91"/>
      <c r="I2" s="91"/>
      <c r="J2" s="91"/>
      <c r="K2" s="91"/>
      <c r="L2" s="91"/>
      <c r="M2" s="91"/>
      <c r="N2" s="91"/>
      <c r="O2" s="91"/>
      <c r="P2" s="92"/>
    </row>
    <row r="3" spans="1:16" ht="17.25" customHeight="1" hidden="1" thickBot="1">
      <c r="A3" s="4"/>
      <c r="B3" s="5"/>
      <c r="C3" s="5"/>
      <c r="D3" s="5"/>
      <c r="E3" s="5"/>
      <c r="F3" s="6"/>
      <c r="G3" s="6"/>
      <c r="H3" s="6"/>
      <c r="I3" s="6"/>
      <c r="J3" s="6"/>
      <c r="K3" s="6"/>
      <c r="L3" s="6"/>
      <c r="M3" s="6"/>
      <c r="N3" s="6"/>
      <c r="O3" s="6"/>
      <c r="P3" s="7"/>
    </row>
    <row r="4" spans="1:16" ht="12" customHeight="1" hidden="1" thickBot="1">
      <c r="A4" s="8" t="s">
        <v>15</v>
      </c>
      <c r="B4" s="9"/>
      <c r="C4" s="9"/>
      <c r="D4" s="9"/>
      <c r="E4" s="93" t="s">
        <v>17</v>
      </c>
      <c r="F4" s="94"/>
      <c r="G4" s="94"/>
      <c r="H4" s="94"/>
      <c r="I4" s="94"/>
      <c r="J4" s="94"/>
      <c r="K4" s="94"/>
      <c r="L4" s="94"/>
      <c r="M4" s="10"/>
      <c r="N4" s="10"/>
      <c r="O4" s="11"/>
      <c r="P4" s="12"/>
    </row>
    <row r="5" spans="1:16" ht="28.5" customHeight="1" hidden="1" thickBot="1">
      <c r="A5" s="4"/>
      <c r="B5" s="5"/>
      <c r="C5" s="5"/>
      <c r="D5" s="5"/>
      <c r="E5" s="95" t="s">
        <v>18</v>
      </c>
      <c r="F5" s="96"/>
      <c r="G5" s="96"/>
      <c r="H5" s="96"/>
      <c r="I5" s="96"/>
      <c r="J5" s="96"/>
      <c r="K5" s="96"/>
      <c r="L5" s="96"/>
      <c r="M5" s="96"/>
      <c r="N5" s="6"/>
      <c r="O5" s="14"/>
      <c r="P5" s="7"/>
    </row>
    <row r="6" spans="1:16" ht="40.5" customHeight="1" hidden="1" thickBot="1">
      <c r="A6" s="4"/>
      <c r="B6" s="5"/>
      <c r="C6" s="5"/>
      <c r="D6" s="5"/>
      <c r="E6" s="97" t="s">
        <v>19</v>
      </c>
      <c r="F6" s="96"/>
      <c r="G6" s="96"/>
      <c r="H6" s="96"/>
      <c r="I6" s="96"/>
      <c r="J6" s="96"/>
      <c r="K6" s="96"/>
      <c r="L6" s="96"/>
      <c r="M6" s="6"/>
      <c r="N6" s="6"/>
      <c r="O6" s="14"/>
      <c r="P6" s="7"/>
    </row>
    <row r="7" spans="1:16" ht="15.75" hidden="1" thickBot="1">
      <c r="A7" s="4"/>
      <c r="B7" s="5"/>
      <c r="C7" s="5"/>
      <c r="D7" s="5"/>
      <c r="E7" s="97" t="s">
        <v>21</v>
      </c>
      <c r="F7" s="86"/>
      <c r="G7" s="86"/>
      <c r="H7" s="86"/>
      <c r="I7" s="86"/>
      <c r="J7" s="86"/>
      <c r="K7" s="86"/>
      <c r="L7" s="86"/>
      <c r="M7" s="13"/>
      <c r="N7" s="13"/>
      <c r="O7" s="14"/>
      <c r="P7" s="7"/>
    </row>
    <row r="8" spans="1:16" ht="15.75" hidden="1" thickBot="1">
      <c r="A8" s="16"/>
      <c r="B8" s="17"/>
      <c r="C8" s="17"/>
      <c r="D8" s="5"/>
      <c r="E8" s="15" t="s">
        <v>20</v>
      </c>
      <c r="F8" s="6"/>
      <c r="G8" s="6"/>
      <c r="H8" s="6"/>
      <c r="I8" s="6"/>
      <c r="J8" s="6"/>
      <c r="K8" s="6"/>
      <c r="L8" s="6"/>
      <c r="M8" s="6"/>
      <c r="N8" s="6"/>
      <c r="O8" s="14"/>
      <c r="P8" s="7"/>
    </row>
    <row r="9" spans="1:16" s="23" customFormat="1" ht="63" customHeight="1" thickTop="1">
      <c r="A9" s="18" t="s">
        <v>0</v>
      </c>
      <c r="B9" s="19" t="s">
        <v>9</v>
      </c>
      <c r="C9" s="20" t="s">
        <v>10</v>
      </c>
      <c r="D9" s="21" t="s">
        <v>11</v>
      </c>
      <c r="E9" s="21" t="s">
        <v>1</v>
      </c>
      <c r="F9" s="22" t="s">
        <v>12</v>
      </c>
      <c r="G9" s="22" t="s">
        <v>13</v>
      </c>
      <c r="H9" s="22" t="s">
        <v>14</v>
      </c>
      <c r="I9" s="22" t="s">
        <v>79</v>
      </c>
      <c r="J9" s="22" t="s">
        <v>80</v>
      </c>
      <c r="K9" s="22" t="s">
        <v>101</v>
      </c>
      <c r="L9" s="22" t="s">
        <v>89</v>
      </c>
      <c r="M9" s="22" t="s">
        <v>81</v>
      </c>
      <c r="N9" s="22" t="s">
        <v>82</v>
      </c>
      <c r="O9" s="22" t="s">
        <v>83</v>
      </c>
      <c r="P9" s="100" t="s">
        <v>84</v>
      </c>
    </row>
    <row r="10" spans="1:16" s="32" customFormat="1" ht="36" customHeight="1">
      <c r="A10" s="98" t="s">
        <v>2</v>
      </c>
      <c r="B10" s="24" t="s">
        <v>7</v>
      </c>
      <c r="C10" s="25" t="s">
        <v>3</v>
      </c>
      <c r="D10" s="26"/>
      <c r="E10" s="27" t="s">
        <v>3</v>
      </c>
      <c r="F10" s="28">
        <f>F11+F18+F27+F30+F39</f>
        <v>1154324083</v>
      </c>
      <c r="G10" s="29" t="s">
        <v>20</v>
      </c>
      <c r="H10" s="29" t="s">
        <v>20</v>
      </c>
      <c r="I10" s="29"/>
      <c r="J10" s="29"/>
      <c r="K10" s="29"/>
      <c r="L10" s="29"/>
      <c r="M10" s="29"/>
      <c r="N10" s="29"/>
      <c r="O10" s="30"/>
      <c r="P10" s="31"/>
    </row>
    <row r="11" spans="1:16" ht="61.5">
      <c r="A11" s="99"/>
      <c r="B11" s="33">
        <v>23010101</v>
      </c>
      <c r="C11" s="34"/>
      <c r="D11" s="35" t="s">
        <v>16</v>
      </c>
      <c r="E11" s="24" t="s">
        <v>4</v>
      </c>
      <c r="F11" s="36">
        <v>60000000</v>
      </c>
      <c r="G11" s="37"/>
      <c r="H11" s="38"/>
      <c r="I11" s="38"/>
      <c r="J11" s="38"/>
      <c r="K11" s="38"/>
      <c r="L11" s="38"/>
      <c r="M11" s="38"/>
      <c r="N11" s="38"/>
      <c r="O11" s="39"/>
      <c r="P11" s="40"/>
    </row>
    <row r="12" spans="1:16" ht="112.5" customHeight="1">
      <c r="A12" s="99"/>
      <c r="B12" s="33"/>
      <c r="C12" s="41" t="s">
        <v>28</v>
      </c>
      <c r="D12" s="42"/>
      <c r="E12" s="33" t="s">
        <v>60</v>
      </c>
      <c r="F12" s="43">
        <f>F11-F13</f>
        <v>51532000</v>
      </c>
      <c r="G12" s="44" t="s">
        <v>88</v>
      </c>
      <c r="H12" s="38"/>
      <c r="I12" s="38"/>
      <c r="J12" s="67" t="s">
        <v>85</v>
      </c>
      <c r="K12" s="68">
        <v>7500000</v>
      </c>
      <c r="L12" s="69"/>
      <c r="M12" s="69"/>
      <c r="N12" s="69"/>
      <c r="O12" s="39"/>
      <c r="P12" s="40"/>
    </row>
    <row r="13" spans="1:16" ht="53.25" customHeight="1">
      <c r="A13" s="99"/>
      <c r="B13" s="33"/>
      <c r="C13" s="41" t="s">
        <v>28</v>
      </c>
      <c r="D13" s="42"/>
      <c r="E13" s="33" t="s">
        <v>61</v>
      </c>
      <c r="F13" s="43">
        <v>8468000</v>
      </c>
      <c r="G13" s="44" t="s">
        <v>88</v>
      </c>
      <c r="H13" s="38"/>
      <c r="I13" s="38"/>
      <c r="J13" s="70" t="s">
        <v>96</v>
      </c>
      <c r="K13" s="68">
        <v>18998712</v>
      </c>
      <c r="L13" s="70" t="s">
        <v>95</v>
      </c>
      <c r="M13" s="71">
        <v>18998712</v>
      </c>
      <c r="N13" s="72">
        <f>K13-M13</f>
        <v>0</v>
      </c>
      <c r="O13" s="39"/>
      <c r="P13" s="40"/>
    </row>
    <row r="14" spans="1:16" ht="66" customHeight="1">
      <c r="A14" s="99"/>
      <c r="B14" s="33"/>
      <c r="C14" s="41"/>
      <c r="D14" s="42"/>
      <c r="E14" s="33"/>
      <c r="F14" s="43"/>
      <c r="G14" s="44"/>
      <c r="H14" s="38"/>
      <c r="I14" s="38"/>
      <c r="J14" s="70" t="s">
        <v>86</v>
      </c>
      <c r="K14" s="68">
        <v>23200000</v>
      </c>
      <c r="L14" s="70" t="s">
        <v>117</v>
      </c>
      <c r="M14" s="71">
        <v>23200000</v>
      </c>
      <c r="N14" s="72">
        <f>K14-M14</f>
        <v>0</v>
      </c>
      <c r="O14" s="62"/>
      <c r="P14" s="63"/>
    </row>
    <row r="15" spans="1:16" ht="53.25" customHeight="1">
      <c r="A15" s="99"/>
      <c r="B15" s="33"/>
      <c r="C15" s="41"/>
      <c r="D15" s="42"/>
      <c r="E15" s="33"/>
      <c r="F15" s="43"/>
      <c r="G15" s="44"/>
      <c r="H15" s="38"/>
      <c r="I15" s="38"/>
      <c r="J15" s="70" t="s">
        <v>94</v>
      </c>
      <c r="K15" s="68">
        <v>8410000</v>
      </c>
      <c r="L15" s="69"/>
      <c r="M15" s="69"/>
      <c r="N15" s="69"/>
      <c r="O15" s="62"/>
      <c r="P15" s="63"/>
    </row>
    <row r="16" spans="1:16" ht="53.25" customHeight="1">
      <c r="A16" s="99"/>
      <c r="B16" s="33"/>
      <c r="C16" s="41"/>
      <c r="D16" s="42"/>
      <c r="E16" s="33"/>
      <c r="F16" s="43"/>
      <c r="G16" s="44"/>
      <c r="H16" s="38"/>
      <c r="I16" s="38"/>
      <c r="J16" s="70"/>
      <c r="K16" s="73">
        <f>SUM(K12:K15)</f>
        <v>58108712</v>
      </c>
      <c r="L16" s="74"/>
      <c r="M16" s="75">
        <f>SUM(M12:M15)</f>
        <v>42198712</v>
      </c>
      <c r="N16" s="76">
        <f>F11-K16</f>
        <v>1891288</v>
      </c>
      <c r="O16" s="62"/>
      <c r="P16" s="84" t="s">
        <v>20</v>
      </c>
    </row>
    <row r="17" spans="1:16" ht="15">
      <c r="A17" s="99"/>
      <c r="B17" s="33"/>
      <c r="C17" s="34"/>
      <c r="D17" s="42"/>
      <c r="E17" s="33"/>
      <c r="F17" s="43" t="s">
        <v>20</v>
      </c>
      <c r="G17" s="37" t="s">
        <v>20</v>
      </c>
      <c r="H17" s="38"/>
      <c r="I17" s="38"/>
      <c r="J17" s="38"/>
      <c r="K17" s="56"/>
      <c r="L17" s="56"/>
      <c r="M17" s="56"/>
      <c r="N17" s="56"/>
      <c r="O17" s="39"/>
      <c r="P17" s="40"/>
    </row>
    <row r="18" spans="1:16" ht="57.75" customHeight="1">
      <c r="A18" s="99"/>
      <c r="B18" s="33" t="s">
        <v>8</v>
      </c>
      <c r="C18" s="34"/>
      <c r="D18" s="42" t="s">
        <v>16</v>
      </c>
      <c r="E18" s="33" t="s">
        <v>5</v>
      </c>
      <c r="F18" s="36">
        <v>100000000</v>
      </c>
      <c r="G18" s="37"/>
      <c r="H18" s="38"/>
      <c r="I18" s="38"/>
      <c r="J18" s="38"/>
      <c r="K18" s="38"/>
      <c r="L18" s="38"/>
      <c r="M18" s="38"/>
      <c r="N18" s="38"/>
      <c r="O18" s="39"/>
      <c r="P18" s="40"/>
    </row>
    <row r="19" spans="1:16" ht="132" customHeight="1">
      <c r="A19" s="99"/>
      <c r="B19" s="33"/>
      <c r="C19" s="41" t="s">
        <v>29</v>
      </c>
      <c r="D19" s="42"/>
      <c r="E19" s="33" t="s">
        <v>62</v>
      </c>
      <c r="F19" s="43">
        <v>10000000</v>
      </c>
      <c r="G19" s="44" t="s">
        <v>88</v>
      </c>
      <c r="H19" s="38"/>
      <c r="I19" s="38"/>
      <c r="J19" s="70" t="s">
        <v>119</v>
      </c>
      <c r="K19" s="68">
        <v>16000000</v>
      </c>
      <c r="L19" s="70" t="s">
        <v>120</v>
      </c>
      <c r="M19" s="72">
        <v>6000000</v>
      </c>
      <c r="N19" s="72">
        <f>K19-M19</f>
        <v>10000000</v>
      </c>
      <c r="O19" s="39"/>
      <c r="P19" s="40"/>
    </row>
    <row r="20" spans="1:16" ht="88.5" customHeight="1">
      <c r="A20" s="99"/>
      <c r="B20" s="33"/>
      <c r="C20" s="42" t="s">
        <v>30</v>
      </c>
      <c r="D20" s="42"/>
      <c r="E20" s="49" t="s">
        <v>63</v>
      </c>
      <c r="F20" s="43">
        <v>50000000</v>
      </c>
      <c r="G20" s="44" t="s">
        <v>88</v>
      </c>
      <c r="H20" s="38"/>
      <c r="I20" s="38"/>
      <c r="J20" s="70" t="s">
        <v>87</v>
      </c>
      <c r="K20" s="71">
        <v>6000000</v>
      </c>
      <c r="L20" s="67" t="s">
        <v>118</v>
      </c>
      <c r="M20" s="71">
        <f>3000000+3000000</f>
        <v>6000000</v>
      </c>
      <c r="N20" s="71">
        <f>K20-M20</f>
        <v>0</v>
      </c>
      <c r="O20" s="39"/>
      <c r="P20" s="40"/>
    </row>
    <row r="21" spans="1:16" ht="74.25" customHeight="1">
      <c r="A21" s="99"/>
      <c r="B21" s="33"/>
      <c r="C21" s="41" t="s">
        <v>31</v>
      </c>
      <c r="D21" s="42"/>
      <c r="E21" s="33" t="s">
        <v>64</v>
      </c>
      <c r="F21" s="43">
        <v>20000000</v>
      </c>
      <c r="G21" s="44" t="s">
        <v>88</v>
      </c>
      <c r="H21" s="38"/>
      <c r="I21" s="38"/>
      <c r="J21" s="70" t="s">
        <v>124</v>
      </c>
      <c r="K21" s="71">
        <v>6676380</v>
      </c>
      <c r="L21" s="70" t="s">
        <v>147</v>
      </c>
      <c r="M21" s="71">
        <v>6676380</v>
      </c>
      <c r="N21" s="71"/>
      <c r="O21" s="39"/>
      <c r="P21" s="40"/>
    </row>
    <row r="22" spans="1:16" ht="77.25">
      <c r="A22" s="99"/>
      <c r="B22" s="33"/>
      <c r="C22" s="42" t="s">
        <v>30</v>
      </c>
      <c r="D22" s="42"/>
      <c r="E22" s="33" t="s">
        <v>65</v>
      </c>
      <c r="F22" s="43">
        <v>20000000</v>
      </c>
      <c r="G22" s="44" t="s">
        <v>88</v>
      </c>
      <c r="H22" s="38"/>
      <c r="I22" s="38"/>
      <c r="J22" s="70" t="s">
        <v>122</v>
      </c>
      <c r="K22" s="71">
        <v>5500000</v>
      </c>
      <c r="L22" s="70" t="s">
        <v>148</v>
      </c>
      <c r="M22" s="71">
        <f>K22</f>
        <v>5500000</v>
      </c>
      <c r="N22" s="71" t="s">
        <v>20</v>
      </c>
      <c r="O22" s="39"/>
      <c r="P22" s="40"/>
    </row>
    <row r="23" spans="1:16" ht="97.5">
      <c r="A23" s="99"/>
      <c r="B23" s="33"/>
      <c r="C23" s="42"/>
      <c r="D23" s="42"/>
      <c r="E23" s="33"/>
      <c r="F23" s="43"/>
      <c r="G23" s="44"/>
      <c r="H23" s="38"/>
      <c r="I23" s="38"/>
      <c r="J23" s="70" t="s">
        <v>123</v>
      </c>
      <c r="K23" s="71">
        <v>13359334</v>
      </c>
      <c r="L23" s="67" t="s">
        <v>20</v>
      </c>
      <c r="M23" s="71"/>
      <c r="N23" s="71"/>
      <c r="O23" s="39"/>
      <c r="P23" s="40"/>
    </row>
    <row r="24" spans="1:16" ht="15">
      <c r="A24" s="99"/>
      <c r="B24" s="33"/>
      <c r="C24" s="42"/>
      <c r="D24" s="42"/>
      <c r="E24" s="33"/>
      <c r="F24" s="43"/>
      <c r="G24" s="44"/>
      <c r="H24" s="38"/>
      <c r="I24" s="38"/>
      <c r="J24" s="70" t="s">
        <v>149</v>
      </c>
      <c r="K24" s="71">
        <v>41250000</v>
      </c>
      <c r="L24" s="67"/>
      <c r="M24" s="71"/>
      <c r="N24" s="71"/>
      <c r="O24" s="39"/>
      <c r="P24" s="40"/>
    </row>
    <row r="25" spans="1:16" ht="15">
      <c r="A25" s="99"/>
      <c r="B25" s="33"/>
      <c r="C25" s="42"/>
      <c r="D25" s="42"/>
      <c r="E25" s="33"/>
      <c r="F25" s="43"/>
      <c r="G25" s="44"/>
      <c r="H25" s="38"/>
      <c r="I25" s="38"/>
      <c r="J25" s="70"/>
      <c r="K25" s="75">
        <f>SUM(K19:K24)</f>
        <v>88785714</v>
      </c>
      <c r="L25" s="67"/>
      <c r="M25" s="75">
        <f>SUM(M19:M23)</f>
        <v>24176380</v>
      </c>
      <c r="N25" s="75">
        <f>F18-K25</f>
        <v>11214286</v>
      </c>
      <c r="O25" s="39"/>
      <c r="P25" s="82" t="s">
        <v>20</v>
      </c>
    </row>
    <row r="26" spans="1:16" ht="15">
      <c r="A26" s="99"/>
      <c r="B26" s="33"/>
      <c r="C26" s="42"/>
      <c r="D26" s="42"/>
      <c r="E26" s="33"/>
      <c r="F26" s="43"/>
      <c r="G26" s="44"/>
      <c r="H26" s="38"/>
      <c r="I26" s="38"/>
      <c r="J26" s="64"/>
      <c r="K26" s="65"/>
      <c r="L26" s="61"/>
      <c r="M26" s="65"/>
      <c r="N26" s="65"/>
      <c r="O26" s="39"/>
      <c r="P26" s="40"/>
    </row>
    <row r="27" spans="1:16" ht="46.5">
      <c r="A27" s="99"/>
      <c r="B27" s="33"/>
      <c r="C27" s="35" t="s">
        <v>20</v>
      </c>
      <c r="D27" s="42"/>
      <c r="E27" s="33" t="s">
        <v>44</v>
      </c>
      <c r="F27" s="36">
        <v>600000000</v>
      </c>
      <c r="G27" s="37"/>
      <c r="H27" s="38"/>
      <c r="I27" s="38"/>
      <c r="J27" s="38"/>
      <c r="K27" s="38"/>
      <c r="L27" s="38"/>
      <c r="M27" s="38"/>
      <c r="N27" s="38"/>
      <c r="O27" s="39"/>
      <c r="P27" s="40"/>
    </row>
    <row r="28" spans="1:16" ht="77.25">
      <c r="A28" s="99"/>
      <c r="B28" s="33">
        <v>23010103</v>
      </c>
      <c r="C28" s="42" t="s">
        <v>46</v>
      </c>
      <c r="D28" s="42"/>
      <c r="E28" s="33" t="s">
        <v>45</v>
      </c>
      <c r="F28" s="43">
        <v>600000000</v>
      </c>
      <c r="G28" s="44" t="s">
        <v>88</v>
      </c>
      <c r="H28" s="38"/>
      <c r="I28" s="38"/>
      <c r="J28" s="47" t="s">
        <v>125</v>
      </c>
      <c r="K28" s="44">
        <v>3508438</v>
      </c>
      <c r="L28" s="38"/>
      <c r="M28" s="38"/>
      <c r="N28" s="38"/>
      <c r="O28" s="39"/>
      <c r="P28" s="40"/>
    </row>
    <row r="29" spans="1:16" ht="15">
      <c r="A29" s="99"/>
      <c r="B29" s="33"/>
      <c r="C29" s="42"/>
      <c r="D29" s="42"/>
      <c r="E29" s="33"/>
      <c r="F29" s="43"/>
      <c r="G29" s="37"/>
      <c r="H29" s="38"/>
      <c r="I29" s="38"/>
      <c r="J29" s="38"/>
      <c r="K29" s="38"/>
      <c r="L29" s="38"/>
      <c r="M29" s="38"/>
      <c r="N29" s="38"/>
      <c r="O29" s="39"/>
      <c r="P29" s="40"/>
    </row>
    <row r="30" spans="1:16" ht="46.5">
      <c r="A30" s="99"/>
      <c r="B30" s="33">
        <v>23010104</v>
      </c>
      <c r="C30" s="50" t="s">
        <v>20</v>
      </c>
      <c r="D30" s="42"/>
      <c r="E30" s="52" t="s">
        <v>27</v>
      </c>
      <c r="F30" s="36">
        <f>SUM(F31:F37)</f>
        <v>95000000</v>
      </c>
      <c r="G30" s="37"/>
      <c r="H30" s="38"/>
      <c r="I30" s="38"/>
      <c r="J30" s="38"/>
      <c r="K30" s="38"/>
      <c r="L30" s="38"/>
      <c r="M30" s="38"/>
      <c r="N30" s="38"/>
      <c r="O30" s="39"/>
      <c r="P30" s="40"/>
    </row>
    <row r="31" spans="1:16" ht="93">
      <c r="A31" s="99"/>
      <c r="B31" s="33" t="s">
        <v>20</v>
      </c>
      <c r="C31" s="52" t="s">
        <v>47</v>
      </c>
      <c r="D31" s="42"/>
      <c r="E31" s="33" t="s">
        <v>48</v>
      </c>
      <c r="F31" s="43">
        <v>0</v>
      </c>
      <c r="G31" s="37"/>
      <c r="H31" s="38"/>
      <c r="I31" s="38"/>
      <c r="J31" s="47" t="s">
        <v>150</v>
      </c>
      <c r="K31" s="37">
        <v>12760000</v>
      </c>
      <c r="L31" s="38"/>
      <c r="M31" s="38"/>
      <c r="N31" s="38"/>
      <c r="O31" s="39"/>
      <c r="P31" s="40"/>
    </row>
    <row r="32" spans="1:16" ht="77.25">
      <c r="A32" s="99"/>
      <c r="B32" s="33"/>
      <c r="C32" s="52" t="s">
        <v>47</v>
      </c>
      <c r="D32" s="42"/>
      <c r="E32" s="33" t="s">
        <v>49</v>
      </c>
      <c r="F32" s="43">
        <v>0</v>
      </c>
      <c r="G32" s="37"/>
      <c r="H32" s="38"/>
      <c r="I32" s="38"/>
      <c r="J32" s="38"/>
      <c r="K32" s="38"/>
      <c r="L32" s="38"/>
      <c r="M32" s="38"/>
      <c r="N32" s="38"/>
      <c r="O32" s="39"/>
      <c r="P32" s="40"/>
    </row>
    <row r="33" spans="1:16" ht="77.25">
      <c r="A33" s="99"/>
      <c r="B33" s="33"/>
      <c r="C33" s="52" t="s">
        <v>47</v>
      </c>
      <c r="D33" s="42"/>
      <c r="E33" s="33" t="s">
        <v>50</v>
      </c>
      <c r="F33" s="43">
        <v>0</v>
      </c>
      <c r="G33" s="37"/>
      <c r="H33" s="38"/>
      <c r="I33" s="38"/>
      <c r="J33" s="38"/>
      <c r="K33" s="38"/>
      <c r="L33" s="38"/>
      <c r="M33" s="38"/>
      <c r="N33" s="38"/>
      <c r="O33" s="39"/>
      <c r="P33" s="40"/>
    </row>
    <row r="34" spans="1:16" ht="77.25">
      <c r="A34" s="99"/>
      <c r="B34" s="33"/>
      <c r="C34" s="52" t="s">
        <v>47</v>
      </c>
      <c r="D34" s="42"/>
      <c r="E34" s="33" t="s">
        <v>51</v>
      </c>
      <c r="F34" s="43">
        <v>0</v>
      </c>
      <c r="G34" s="37"/>
      <c r="H34" s="38"/>
      <c r="I34" s="38"/>
      <c r="J34" s="38"/>
      <c r="K34" s="38"/>
      <c r="L34" s="38"/>
      <c r="M34" s="38"/>
      <c r="N34" s="38"/>
      <c r="O34" s="39"/>
      <c r="P34" s="40"/>
    </row>
    <row r="35" spans="1:16" ht="77.25">
      <c r="A35" s="99"/>
      <c r="B35" s="33"/>
      <c r="C35" s="52" t="s">
        <v>47</v>
      </c>
      <c r="D35" s="42"/>
      <c r="E35" s="33" t="s">
        <v>74</v>
      </c>
      <c r="F35" s="43">
        <v>80000000</v>
      </c>
      <c r="G35" s="44" t="s">
        <v>88</v>
      </c>
      <c r="H35" s="38"/>
      <c r="I35" s="38"/>
      <c r="J35" s="38"/>
      <c r="K35" s="38"/>
      <c r="L35" s="38"/>
      <c r="M35" s="38"/>
      <c r="N35" s="38"/>
      <c r="O35" s="39"/>
      <c r="P35" s="40"/>
    </row>
    <row r="36" spans="1:16" ht="77.25">
      <c r="A36" s="99"/>
      <c r="B36" s="33"/>
      <c r="C36" s="52" t="s">
        <v>47</v>
      </c>
      <c r="D36" s="42"/>
      <c r="E36" s="33" t="s">
        <v>52</v>
      </c>
      <c r="F36" s="43">
        <v>0</v>
      </c>
      <c r="G36" s="37"/>
      <c r="H36" s="38"/>
      <c r="I36" s="38"/>
      <c r="J36" s="38"/>
      <c r="K36" s="38"/>
      <c r="L36" s="38"/>
      <c r="M36" s="38"/>
      <c r="N36" s="38"/>
      <c r="O36" s="39"/>
      <c r="P36" s="40"/>
    </row>
    <row r="37" spans="1:16" ht="93">
      <c r="A37" s="99"/>
      <c r="B37" s="33"/>
      <c r="C37" s="50" t="s">
        <v>53</v>
      </c>
      <c r="D37" s="42"/>
      <c r="E37" s="33" t="s">
        <v>54</v>
      </c>
      <c r="F37" s="43">
        <v>15000000</v>
      </c>
      <c r="G37" s="44" t="s">
        <v>88</v>
      </c>
      <c r="H37" s="38"/>
      <c r="I37" s="38"/>
      <c r="J37" s="38"/>
      <c r="K37" s="38"/>
      <c r="L37" s="38"/>
      <c r="M37" s="38"/>
      <c r="N37" s="38"/>
      <c r="O37" s="39"/>
      <c r="P37" s="40"/>
    </row>
    <row r="38" spans="1:16" ht="15">
      <c r="A38" s="99"/>
      <c r="B38" s="33"/>
      <c r="C38" s="50"/>
      <c r="D38" s="42"/>
      <c r="E38" s="33"/>
      <c r="F38" s="43"/>
      <c r="G38" s="44"/>
      <c r="H38" s="38"/>
      <c r="I38" s="38"/>
      <c r="J38" s="38"/>
      <c r="K38" s="56">
        <f>SUM(K31:K37)</f>
        <v>12760000</v>
      </c>
      <c r="L38" s="56"/>
      <c r="M38" s="56">
        <f>SUM(M31:M37)</f>
        <v>0</v>
      </c>
      <c r="N38" s="56"/>
      <c r="O38" s="39"/>
      <c r="P38" s="40"/>
    </row>
    <row r="39" spans="1:16" ht="46.5">
      <c r="A39" s="99"/>
      <c r="B39" s="33">
        <v>23010105</v>
      </c>
      <c r="C39" s="52" t="s">
        <v>25</v>
      </c>
      <c r="D39" s="42"/>
      <c r="E39" s="33" t="s">
        <v>90</v>
      </c>
      <c r="F39" s="36">
        <v>299324083</v>
      </c>
      <c r="G39" s="37" t="s">
        <v>20</v>
      </c>
      <c r="H39" s="38"/>
      <c r="I39" s="38"/>
      <c r="J39" s="38"/>
      <c r="K39" s="38"/>
      <c r="L39" s="38"/>
      <c r="M39" s="48">
        <f>F39</f>
        <v>299324083</v>
      </c>
      <c r="N39" s="38"/>
      <c r="O39" s="39"/>
      <c r="P39" s="79" t="s">
        <v>151</v>
      </c>
    </row>
    <row r="40" spans="1:16" ht="15">
      <c r="A40" s="99"/>
      <c r="B40" s="33" t="s">
        <v>20</v>
      </c>
      <c r="C40" s="34"/>
      <c r="D40" s="42"/>
      <c r="E40" s="33"/>
      <c r="F40" s="43"/>
      <c r="G40" s="37"/>
      <c r="H40" s="38"/>
      <c r="I40" s="38"/>
      <c r="J40" s="38"/>
      <c r="K40" s="38"/>
      <c r="L40" s="38"/>
      <c r="M40" s="38"/>
      <c r="N40" s="38"/>
      <c r="O40" s="39"/>
      <c r="P40" s="40"/>
    </row>
    <row r="41" spans="1:16" ht="48" customHeight="1">
      <c r="A41" s="99"/>
      <c r="B41" s="33"/>
      <c r="C41" s="53" t="s">
        <v>20</v>
      </c>
      <c r="D41" s="42"/>
      <c r="E41" s="21" t="s">
        <v>26</v>
      </c>
      <c r="F41" s="36">
        <f>SUM(F42:F44)</f>
        <v>185000000</v>
      </c>
      <c r="G41" s="37"/>
      <c r="H41" s="38"/>
      <c r="I41" s="38"/>
      <c r="J41" s="38"/>
      <c r="K41" s="38"/>
      <c r="L41" s="38"/>
      <c r="M41" s="38"/>
      <c r="N41" s="38"/>
      <c r="O41" s="39"/>
      <c r="P41" s="40"/>
    </row>
    <row r="42" spans="1:16" ht="93.75" customHeight="1">
      <c r="A42" s="99"/>
      <c r="B42" s="33">
        <v>2301202</v>
      </c>
      <c r="C42" s="52" t="s">
        <v>55</v>
      </c>
      <c r="D42" s="42"/>
      <c r="E42" s="77" t="s">
        <v>66</v>
      </c>
      <c r="F42" s="43">
        <v>100000000</v>
      </c>
      <c r="G42" s="44" t="s">
        <v>88</v>
      </c>
      <c r="H42" s="38"/>
      <c r="I42" s="38"/>
      <c r="J42" s="47" t="s">
        <v>125</v>
      </c>
      <c r="K42" s="44">
        <v>100000000</v>
      </c>
      <c r="L42" s="38"/>
      <c r="M42" s="38"/>
      <c r="N42" s="38"/>
      <c r="O42" s="54"/>
      <c r="P42" s="40"/>
    </row>
    <row r="43" spans="1:16" ht="15">
      <c r="A43" s="99"/>
      <c r="B43" s="33"/>
      <c r="C43" s="52"/>
      <c r="D43" s="42"/>
      <c r="E43" s="78"/>
      <c r="F43" s="43"/>
      <c r="G43" s="44"/>
      <c r="H43" s="38"/>
      <c r="I43" s="38"/>
      <c r="J43" s="47"/>
      <c r="K43" s="44"/>
      <c r="L43" s="38"/>
      <c r="M43" s="38"/>
      <c r="N43" s="38"/>
      <c r="O43" s="54"/>
      <c r="P43" s="40"/>
    </row>
    <row r="44" spans="1:16" ht="78.75" customHeight="1">
      <c r="A44" s="99"/>
      <c r="B44" s="33">
        <v>23010203</v>
      </c>
      <c r="C44" s="52" t="s">
        <v>75</v>
      </c>
      <c r="D44" s="42"/>
      <c r="E44" s="33" t="s">
        <v>76</v>
      </c>
      <c r="F44" s="43">
        <v>85000000</v>
      </c>
      <c r="G44" s="44" t="s">
        <v>88</v>
      </c>
      <c r="H44" s="38"/>
      <c r="I44" s="38"/>
      <c r="J44" s="38"/>
      <c r="K44" s="38"/>
      <c r="L44" s="38"/>
      <c r="M44" s="38"/>
      <c r="N44" s="38"/>
      <c r="O44" s="54"/>
      <c r="P44" s="40"/>
    </row>
    <row r="45" spans="1:16" ht="78.75" customHeight="1">
      <c r="A45" s="99"/>
      <c r="B45" s="33"/>
      <c r="C45" s="52"/>
      <c r="D45" s="42"/>
      <c r="E45" s="33"/>
      <c r="F45" s="43"/>
      <c r="G45" s="44"/>
      <c r="H45" s="38"/>
      <c r="I45" s="38"/>
      <c r="J45" s="38"/>
      <c r="K45" s="38"/>
      <c r="L45" s="38"/>
      <c r="M45" s="38"/>
      <c r="N45" s="38"/>
      <c r="O45" s="54"/>
      <c r="P45" s="40"/>
    </row>
    <row r="46" spans="1:16" ht="30.75">
      <c r="A46" s="99"/>
      <c r="B46" s="33"/>
      <c r="C46" s="55"/>
      <c r="D46" s="55"/>
      <c r="E46" s="24" t="s">
        <v>6</v>
      </c>
      <c r="F46" s="36">
        <f>SUM(F47:F74)</f>
        <v>1451644243</v>
      </c>
      <c r="G46" s="37"/>
      <c r="H46" s="38"/>
      <c r="I46" s="38"/>
      <c r="J46" s="38"/>
      <c r="K46" s="38"/>
      <c r="L46" s="38"/>
      <c r="M46" s="38"/>
      <c r="N46" s="38"/>
      <c r="O46" s="54"/>
      <c r="P46" s="40"/>
    </row>
    <row r="47" spans="1:16" ht="77.25">
      <c r="A47" s="99"/>
      <c r="B47" s="24">
        <v>23010301</v>
      </c>
      <c r="C47" s="42" t="s">
        <v>56</v>
      </c>
      <c r="D47" s="50"/>
      <c r="E47" s="33" t="s">
        <v>67</v>
      </c>
      <c r="F47" s="43">
        <v>951680000</v>
      </c>
      <c r="G47" s="44" t="s">
        <v>88</v>
      </c>
      <c r="H47" s="38"/>
      <c r="I47" s="38"/>
      <c r="J47" s="47" t="s">
        <v>109</v>
      </c>
      <c r="K47" s="46">
        <v>2256873</v>
      </c>
      <c r="L47" s="47" t="s">
        <v>97</v>
      </c>
      <c r="M47" s="48">
        <v>2256873</v>
      </c>
      <c r="N47" s="46">
        <f aca="true" t="shared" si="0" ref="N47:N55">K47-M47</f>
        <v>0</v>
      </c>
      <c r="O47" s="54"/>
      <c r="P47" s="40"/>
    </row>
    <row r="48" spans="1:16" ht="78" customHeight="1">
      <c r="A48" s="99"/>
      <c r="B48" s="33" t="s">
        <v>20</v>
      </c>
      <c r="C48" s="42"/>
      <c r="D48" s="50"/>
      <c r="E48" s="33"/>
      <c r="F48" s="43"/>
      <c r="G48" s="37"/>
      <c r="H48" s="38"/>
      <c r="I48" s="38"/>
      <c r="J48" s="47" t="s">
        <v>91</v>
      </c>
      <c r="K48" s="46">
        <f>4667500+2333750</f>
        <v>7001250</v>
      </c>
      <c r="L48" s="47" t="s">
        <v>152</v>
      </c>
      <c r="M48" s="46">
        <f>1166875+1166887+1166887+1166851+1166899+1166851</f>
        <v>7001250</v>
      </c>
      <c r="N48" s="46">
        <f>K48-M48</f>
        <v>0</v>
      </c>
      <c r="O48" s="54"/>
      <c r="P48" s="40"/>
    </row>
    <row r="49" spans="1:16" ht="46.5">
      <c r="A49" s="99"/>
      <c r="B49" s="33"/>
      <c r="C49" s="42"/>
      <c r="D49" s="50"/>
      <c r="E49" s="33"/>
      <c r="F49" s="43"/>
      <c r="G49" s="37"/>
      <c r="H49" s="38"/>
      <c r="I49" s="38"/>
      <c r="J49" s="47" t="s">
        <v>92</v>
      </c>
      <c r="K49" s="46">
        <v>10000000</v>
      </c>
      <c r="L49" s="47" t="s">
        <v>126</v>
      </c>
      <c r="M49" s="44">
        <v>10000000</v>
      </c>
      <c r="N49" s="44">
        <f t="shared" si="0"/>
        <v>0</v>
      </c>
      <c r="O49" s="54"/>
      <c r="P49" s="40"/>
    </row>
    <row r="50" spans="1:16" ht="30.75">
      <c r="A50" s="99"/>
      <c r="B50" s="33"/>
      <c r="C50" s="42"/>
      <c r="D50" s="50"/>
      <c r="E50" s="33"/>
      <c r="F50" s="43"/>
      <c r="G50" s="37"/>
      <c r="H50" s="38"/>
      <c r="I50" s="38"/>
      <c r="J50" s="45" t="s">
        <v>93</v>
      </c>
      <c r="K50" s="46">
        <v>6000000</v>
      </c>
      <c r="L50" s="47" t="s">
        <v>98</v>
      </c>
      <c r="M50" s="46">
        <v>6000000</v>
      </c>
      <c r="N50" s="46">
        <f t="shared" si="0"/>
        <v>0</v>
      </c>
      <c r="O50" s="54"/>
      <c r="P50" s="40"/>
    </row>
    <row r="51" spans="1:16" ht="30.75">
      <c r="A51" s="99"/>
      <c r="B51" s="33"/>
      <c r="C51" s="42"/>
      <c r="D51" s="50"/>
      <c r="E51" s="33"/>
      <c r="F51" s="43"/>
      <c r="G51" s="37"/>
      <c r="H51" s="38"/>
      <c r="I51" s="38"/>
      <c r="J51" s="47" t="s">
        <v>110</v>
      </c>
      <c r="K51" s="46">
        <v>3946320</v>
      </c>
      <c r="L51" s="47" t="s">
        <v>127</v>
      </c>
      <c r="M51" s="44">
        <v>3946320</v>
      </c>
      <c r="N51" s="46">
        <f t="shared" si="0"/>
        <v>0</v>
      </c>
      <c r="O51" s="54"/>
      <c r="P51" s="40"/>
    </row>
    <row r="52" spans="1:16" ht="30.75">
      <c r="A52" s="99"/>
      <c r="B52" s="33"/>
      <c r="C52" s="42"/>
      <c r="D52" s="50"/>
      <c r="E52" s="33"/>
      <c r="F52" s="43"/>
      <c r="G52" s="37"/>
      <c r="H52" s="38"/>
      <c r="I52" s="38"/>
      <c r="J52" s="47" t="s">
        <v>99</v>
      </c>
      <c r="K52" s="46">
        <v>440800</v>
      </c>
      <c r="L52" s="47" t="s">
        <v>100</v>
      </c>
      <c r="M52" s="46">
        <v>440800</v>
      </c>
      <c r="N52" s="46">
        <f t="shared" si="0"/>
        <v>0</v>
      </c>
      <c r="O52" s="54"/>
      <c r="P52" s="40"/>
    </row>
    <row r="53" spans="1:16" ht="108">
      <c r="A53" s="99"/>
      <c r="B53" s="33"/>
      <c r="C53" s="42"/>
      <c r="D53" s="50"/>
      <c r="E53" s="33"/>
      <c r="F53" s="43"/>
      <c r="G53" s="37"/>
      <c r="H53" s="38"/>
      <c r="I53" s="38"/>
      <c r="J53" s="45" t="s">
        <v>128</v>
      </c>
      <c r="K53" s="46">
        <v>20220000</v>
      </c>
      <c r="L53" s="47" t="s">
        <v>154</v>
      </c>
      <c r="M53" s="46">
        <f>4044000+4044000+4044000</f>
        <v>12132000</v>
      </c>
      <c r="N53" s="46">
        <f>K53-M53</f>
        <v>8088000</v>
      </c>
      <c r="O53" s="54"/>
      <c r="P53" s="40"/>
    </row>
    <row r="54" spans="1:16" ht="46.5">
      <c r="A54" s="99"/>
      <c r="B54" s="33"/>
      <c r="C54" s="42"/>
      <c r="D54" s="50"/>
      <c r="E54" s="33"/>
      <c r="F54" s="43"/>
      <c r="G54" s="37"/>
      <c r="H54" s="38"/>
      <c r="I54" s="38"/>
      <c r="J54" s="45" t="s">
        <v>153</v>
      </c>
      <c r="K54" s="46">
        <v>5834375</v>
      </c>
      <c r="L54" s="47"/>
      <c r="M54" s="46">
        <v>0</v>
      </c>
      <c r="N54" s="46">
        <f t="shared" si="0"/>
        <v>5834375</v>
      </c>
      <c r="O54" s="54"/>
      <c r="P54" s="40"/>
    </row>
    <row r="55" spans="1:16" ht="30.75">
      <c r="A55" s="99"/>
      <c r="B55" s="33"/>
      <c r="C55" s="42"/>
      <c r="D55" s="50"/>
      <c r="E55" s="33"/>
      <c r="F55" s="43"/>
      <c r="G55" s="37"/>
      <c r="H55" s="38"/>
      <c r="I55" s="38"/>
      <c r="J55" s="47" t="s">
        <v>155</v>
      </c>
      <c r="K55" s="46">
        <v>7000000</v>
      </c>
      <c r="L55" s="47"/>
      <c r="M55" s="46">
        <v>0</v>
      </c>
      <c r="N55" s="46">
        <f t="shared" si="0"/>
        <v>7000000</v>
      </c>
      <c r="O55" s="54"/>
      <c r="P55" s="40"/>
    </row>
    <row r="56" spans="1:16" ht="15">
      <c r="A56" s="99"/>
      <c r="B56" s="33"/>
      <c r="C56" s="42"/>
      <c r="D56" s="50"/>
      <c r="E56" s="33"/>
      <c r="F56" s="43"/>
      <c r="G56" s="37"/>
      <c r="H56" s="38"/>
      <c r="I56" s="38"/>
      <c r="J56" s="45" t="s">
        <v>20</v>
      </c>
      <c r="K56" s="46"/>
      <c r="L56" s="47"/>
      <c r="M56" s="46" t="s">
        <v>20</v>
      </c>
      <c r="N56" s="46"/>
      <c r="O56" s="54"/>
      <c r="P56" s="40"/>
    </row>
    <row r="57" spans="1:16" ht="15">
      <c r="A57" s="99"/>
      <c r="B57" s="33"/>
      <c r="C57" s="42"/>
      <c r="D57" s="50"/>
      <c r="E57" s="33"/>
      <c r="F57" s="43"/>
      <c r="G57" s="37"/>
      <c r="H57" s="38"/>
      <c r="I57" s="38"/>
      <c r="J57" s="80"/>
      <c r="K57" s="81">
        <f>SUM(K47:K56)</f>
        <v>62699618</v>
      </c>
      <c r="L57" s="22"/>
      <c r="M57" s="81">
        <f>SUM(M47:M56)</f>
        <v>41777243</v>
      </c>
      <c r="N57" s="81">
        <f>SUM(N47:N56)</f>
        <v>20922375</v>
      </c>
      <c r="O57" s="54"/>
      <c r="P57" s="40"/>
    </row>
    <row r="58" spans="1:16" ht="15">
      <c r="A58" s="99"/>
      <c r="B58" s="33"/>
      <c r="C58" s="42"/>
      <c r="D58" s="50"/>
      <c r="E58" s="33"/>
      <c r="F58" s="43"/>
      <c r="G58" s="37"/>
      <c r="H58" s="38"/>
      <c r="I58" s="38"/>
      <c r="J58" s="45"/>
      <c r="K58" s="46"/>
      <c r="L58" s="47"/>
      <c r="M58" s="46"/>
      <c r="N58" s="46"/>
      <c r="O58" s="54"/>
      <c r="P58" s="40"/>
    </row>
    <row r="59" spans="1:16" ht="15">
      <c r="A59" s="99"/>
      <c r="B59" s="33"/>
      <c r="C59" s="42"/>
      <c r="D59" s="50"/>
      <c r="E59" s="33"/>
      <c r="F59" s="43"/>
      <c r="G59" s="37"/>
      <c r="H59" s="38"/>
      <c r="I59" s="38"/>
      <c r="J59" s="45"/>
      <c r="K59" s="46"/>
      <c r="L59" s="47"/>
      <c r="M59" s="46"/>
      <c r="N59" s="46"/>
      <c r="O59" s="54"/>
      <c r="P59" s="40"/>
    </row>
    <row r="60" spans="1:16" ht="15">
      <c r="A60" s="99"/>
      <c r="B60" s="33"/>
      <c r="C60" s="42"/>
      <c r="D60" s="50"/>
      <c r="E60" s="33"/>
      <c r="F60" s="43"/>
      <c r="G60" s="37"/>
      <c r="H60" s="38"/>
      <c r="I60" s="38"/>
      <c r="J60" s="45"/>
      <c r="K60" s="46"/>
      <c r="L60" s="47"/>
      <c r="M60" s="46"/>
      <c r="N60" s="46"/>
      <c r="O60" s="54"/>
      <c r="P60" s="40"/>
    </row>
    <row r="61" spans="1:16" ht="15">
      <c r="A61" s="99"/>
      <c r="B61" s="33"/>
      <c r="C61" s="42"/>
      <c r="D61" s="50"/>
      <c r="E61" s="33"/>
      <c r="F61" s="43"/>
      <c r="G61" s="37"/>
      <c r="H61" s="38"/>
      <c r="I61" s="38"/>
      <c r="J61" s="45"/>
      <c r="K61" s="46"/>
      <c r="L61" s="47"/>
      <c r="M61" s="46"/>
      <c r="N61" s="46"/>
      <c r="O61" s="54"/>
      <c r="P61" s="40"/>
    </row>
    <row r="62" spans="1:16" ht="46.5">
      <c r="A62" s="99"/>
      <c r="B62" s="33">
        <v>23010302</v>
      </c>
      <c r="C62" s="42" t="s">
        <v>57</v>
      </c>
      <c r="D62" s="50"/>
      <c r="E62" s="33" t="s">
        <v>68</v>
      </c>
      <c r="F62" s="43">
        <v>342547964</v>
      </c>
      <c r="G62" s="44" t="s">
        <v>88</v>
      </c>
      <c r="H62" s="38"/>
      <c r="I62" s="38"/>
      <c r="J62" s="47" t="s">
        <v>156</v>
      </c>
      <c r="K62" s="46">
        <v>3000000</v>
      </c>
      <c r="L62" s="47" t="s">
        <v>103</v>
      </c>
      <c r="M62" s="46">
        <v>3000000</v>
      </c>
      <c r="N62" s="46">
        <f aca="true" t="shared" si="1" ref="N62:N70">K62-M62</f>
        <v>0</v>
      </c>
      <c r="O62" s="54"/>
      <c r="P62" s="40"/>
    </row>
    <row r="63" spans="1:19" ht="139.5">
      <c r="A63" s="99"/>
      <c r="B63" s="33" t="s">
        <v>20</v>
      </c>
      <c r="C63" s="42"/>
      <c r="D63" s="50"/>
      <c r="E63" s="33"/>
      <c r="F63" s="43"/>
      <c r="G63" s="44"/>
      <c r="H63" s="38"/>
      <c r="I63" s="38"/>
      <c r="J63" s="47" t="s">
        <v>102</v>
      </c>
      <c r="K63" s="46">
        <v>29272160</v>
      </c>
      <c r="L63" s="47" t="s">
        <v>157</v>
      </c>
      <c r="M63" s="44">
        <f>2927216*4</f>
        <v>11708864</v>
      </c>
      <c r="N63" s="46">
        <f t="shared" si="1"/>
        <v>17563296</v>
      </c>
      <c r="O63" s="54"/>
      <c r="P63" s="82" t="s">
        <v>20</v>
      </c>
      <c r="S63" s="3" t="s">
        <v>20</v>
      </c>
    </row>
    <row r="64" spans="1:16" ht="46.5">
      <c r="A64" s="99"/>
      <c r="B64" s="33"/>
      <c r="C64" s="42"/>
      <c r="D64" s="50"/>
      <c r="E64" s="33"/>
      <c r="F64" s="43"/>
      <c r="G64" s="44"/>
      <c r="H64" s="38"/>
      <c r="I64" s="38"/>
      <c r="J64" s="47" t="s">
        <v>104</v>
      </c>
      <c r="K64" s="46">
        <v>10000000</v>
      </c>
      <c r="L64" s="47" t="s">
        <v>105</v>
      </c>
      <c r="M64" s="46">
        <v>10000000</v>
      </c>
      <c r="N64" s="46">
        <f t="shared" si="1"/>
        <v>0</v>
      </c>
      <c r="O64" s="54"/>
      <c r="P64" s="40"/>
    </row>
    <row r="65" spans="1:16" ht="46.5">
      <c r="A65" s="99"/>
      <c r="B65" s="33"/>
      <c r="C65" s="42"/>
      <c r="D65" s="50"/>
      <c r="E65" s="33"/>
      <c r="F65" s="43"/>
      <c r="G65" s="44"/>
      <c r="H65" s="38"/>
      <c r="I65" s="38"/>
      <c r="J65" s="47" t="s">
        <v>129</v>
      </c>
      <c r="K65" s="46">
        <v>6750001</v>
      </c>
      <c r="L65" s="51" t="s">
        <v>130</v>
      </c>
      <c r="M65" s="44">
        <v>6750001</v>
      </c>
      <c r="N65" s="46">
        <f t="shared" si="1"/>
        <v>0</v>
      </c>
      <c r="O65" s="54"/>
      <c r="P65" s="40"/>
    </row>
    <row r="66" spans="1:16" ht="30.75">
      <c r="A66" s="99"/>
      <c r="B66" s="33"/>
      <c r="C66" s="42"/>
      <c r="D66" s="50"/>
      <c r="E66" s="33"/>
      <c r="F66" s="43"/>
      <c r="G66" s="44"/>
      <c r="H66" s="38"/>
      <c r="I66" s="38"/>
      <c r="J66" s="47" t="s">
        <v>131</v>
      </c>
      <c r="K66" s="46">
        <v>2199626</v>
      </c>
      <c r="L66" s="51" t="s">
        <v>132</v>
      </c>
      <c r="M66" s="44">
        <v>2199626</v>
      </c>
      <c r="N66" s="46">
        <f t="shared" si="1"/>
        <v>0</v>
      </c>
      <c r="O66" s="54"/>
      <c r="P66" s="40"/>
    </row>
    <row r="67" spans="1:16" ht="30.75">
      <c r="A67" s="99"/>
      <c r="B67" s="33"/>
      <c r="C67" s="42"/>
      <c r="D67" s="50"/>
      <c r="E67" s="33"/>
      <c r="F67" s="43"/>
      <c r="G67" s="44"/>
      <c r="H67" s="38"/>
      <c r="I67" s="38"/>
      <c r="J67" s="47" t="s">
        <v>155</v>
      </c>
      <c r="K67" s="46">
        <v>8000000</v>
      </c>
      <c r="L67" s="47"/>
      <c r="M67" s="46">
        <v>0</v>
      </c>
      <c r="N67" s="46">
        <f t="shared" si="1"/>
        <v>8000000</v>
      </c>
      <c r="O67" s="54"/>
      <c r="P67" s="40"/>
    </row>
    <row r="68" spans="1:16" ht="30.75">
      <c r="A68" s="99"/>
      <c r="B68" s="33"/>
      <c r="C68" s="42"/>
      <c r="D68" s="50"/>
      <c r="E68" s="33"/>
      <c r="F68" s="43"/>
      <c r="G68" s="44"/>
      <c r="H68" s="38"/>
      <c r="I68" s="38"/>
      <c r="J68" s="45" t="s">
        <v>158</v>
      </c>
      <c r="K68" s="46">
        <v>4760359</v>
      </c>
      <c r="L68" s="47" t="s">
        <v>173</v>
      </c>
      <c r="M68" s="46">
        <f>K68</f>
        <v>4760359</v>
      </c>
      <c r="N68" s="46">
        <f t="shared" si="1"/>
        <v>0</v>
      </c>
      <c r="O68" s="54"/>
      <c r="P68" s="40"/>
    </row>
    <row r="69" spans="1:16" ht="30.75">
      <c r="A69" s="99"/>
      <c r="B69" s="33"/>
      <c r="C69" s="42"/>
      <c r="D69" s="50"/>
      <c r="E69" s="33"/>
      <c r="F69" s="43"/>
      <c r="G69" s="44"/>
      <c r="H69" s="38"/>
      <c r="I69" s="38"/>
      <c r="J69" s="45" t="s">
        <v>159</v>
      </c>
      <c r="K69" s="46">
        <v>3221018</v>
      </c>
      <c r="L69" s="47" t="s">
        <v>174</v>
      </c>
      <c r="M69" s="46">
        <f>K69</f>
        <v>3221018</v>
      </c>
      <c r="N69" s="46">
        <f t="shared" si="1"/>
        <v>0</v>
      </c>
      <c r="O69" s="54"/>
      <c r="P69" s="40"/>
    </row>
    <row r="70" spans="1:16" ht="30.75">
      <c r="A70" s="99"/>
      <c r="B70" s="33"/>
      <c r="C70" s="42"/>
      <c r="D70" s="50"/>
      <c r="E70" s="33"/>
      <c r="F70" s="43"/>
      <c r="G70" s="44"/>
      <c r="H70" s="38"/>
      <c r="I70" s="38"/>
      <c r="J70" s="45" t="s">
        <v>160</v>
      </c>
      <c r="K70" s="46">
        <v>220440</v>
      </c>
      <c r="L70" s="47" t="s">
        <v>161</v>
      </c>
      <c r="M70" s="46">
        <v>220440</v>
      </c>
      <c r="N70" s="46">
        <f t="shared" si="1"/>
        <v>0</v>
      </c>
      <c r="O70" s="54"/>
      <c r="P70" s="40"/>
    </row>
    <row r="71" spans="1:16" ht="15">
      <c r="A71" s="99"/>
      <c r="B71" s="33"/>
      <c r="C71" s="42"/>
      <c r="D71" s="50"/>
      <c r="E71" s="33"/>
      <c r="F71" s="43"/>
      <c r="G71" s="44"/>
      <c r="H71" s="38"/>
      <c r="I71" s="38"/>
      <c r="J71" s="45"/>
      <c r="K71" s="46"/>
      <c r="L71" s="47"/>
      <c r="M71" s="46"/>
      <c r="N71" s="46"/>
      <c r="O71" s="54"/>
      <c r="P71" s="40"/>
    </row>
    <row r="72" spans="1:16" ht="15">
      <c r="A72" s="99"/>
      <c r="B72" s="33"/>
      <c r="C72" s="42"/>
      <c r="D72" s="50"/>
      <c r="E72" s="33"/>
      <c r="F72" s="43"/>
      <c r="G72" s="44"/>
      <c r="H72" s="38"/>
      <c r="I72" s="38"/>
      <c r="J72" s="45"/>
      <c r="K72" s="81">
        <f>SUM(K62:K70)</f>
        <v>67423604</v>
      </c>
      <c r="L72" s="22"/>
      <c r="M72" s="81">
        <f>SUM(M62:M70)</f>
        <v>41860308</v>
      </c>
      <c r="N72" s="81">
        <f>SUM(N62:N70)</f>
        <v>25563296</v>
      </c>
      <c r="O72" s="54"/>
      <c r="P72" s="40"/>
    </row>
    <row r="73" spans="1:16" ht="15">
      <c r="A73" s="99"/>
      <c r="B73" s="33"/>
      <c r="C73" s="42"/>
      <c r="D73" s="50"/>
      <c r="E73" s="33"/>
      <c r="F73" s="43"/>
      <c r="G73" s="44"/>
      <c r="H73" s="38"/>
      <c r="I73" s="38"/>
      <c r="J73" s="45"/>
      <c r="K73" s="46"/>
      <c r="L73" s="47"/>
      <c r="M73" s="46"/>
      <c r="N73" s="46"/>
      <c r="O73" s="54"/>
      <c r="P73" s="40"/>
    </row>
    <row r="74" spans="1:16" ht="46.5">
      <c r="A74" s="99"/>
      <c r="B74" s="33">
        <v>23010303</v>
      </c>
      <c r="C74" s="41" t="s">
        <v>25</v>
      </c>
      <c r="D74" s="55"/>
      <c r="E74" s="55"/>
      <c r="F74" s="43">
        <v>157416279</v>
      </c>
      <c r="G74" s="37"/>
      <c r="H74" s="38"/>
      <c r="I74" s="38"/>
      <c r="J74" s="38"/>
      <c r="K74" s="56" t="s">
        <v>20</v>
      </c>
      <c r="L74" s="38"/>
      <c r="M74" s="83">
        <v>157416279</v>
      </c>
      <c r="N74" s="38"/>
      <c r="O74" s="54"/>
      <c r="P74" s="79" t="s">
        <v>151</v>
      </c>
    </row>
    <row r="75" spans="1:16" ht="15">
      <c r="A75" s="99"/>
      <c r="B75" s="33" t="s">
        <v>20</v>
      </c>
      <c r="C75" s="42"/>
      <c r="D75" s="42"/>
      <c r="E75" s="33"/>
      <c r="F75" s="43"/>
      <c r="G75" s="37"/>
      <c r="H75" s="38" t="s">
        <v>20</v>
      </c>
      <c r="I75" s="38"/>
      <c r="J75" s="38"/>
      <c r="K75" s="38"/>
      <c r="L75" s="38"/>
      <c r="M75" s="38"/>
      <c r="N75" s="38"/>
      <c r="O75" s="54"/>
      <c r="P75" s="40"/>
    </row>
    <row r="76" spans="1:16" ht="15">
      <c r="A76" s="99"/>
      <c r="B76" s="33"/>
      <c r="C76" s="35" t="s">
        <v>58</v>
      </c>
      <c r="D76" s="42"/>
      <c r="E76" s="33"/>
      <c r="F76" s="36">
        <f>SUM(F46+F41+F10)</f>
        <v>2790968326</v>
      </c>
      <c r="G76" s="37"/>
      <c r="H76" s="38"/>
      <c r="I76" s="38"/>
      <c r="J76" s="38"/>
      <c r="K76" s="38"/>
      <c r="L76" s="38"/>
      <c r="M76" s="38"/>
      <c r="N76" s="38"/>
      <c r="O76" s="54"/>
      <c r="P76" s="40"/>
    </row>
    <row r="77" spans="1:16" ht="15">
      <c r="A77" s="99"/>
      <c r="B77" s="33"/>
      <c r="C77" s="42"/>
      <c r="D77" s="42"/>
      <c r="E77" s="33"/>
      <c r="F77" s="43"/>
      <c r="G77" s="37"/>
      <c r="H77" s="38"/>
      <c r="I77" s="38"/>
      <c r="J77" s="38"/>
      <c r="K77" s="38"/>
      <c r="L77" s="38"/>
      <c r="M77" s="38"/>
      <c r="N77" s="38"/>
      <c r="O77" s="54"/>
      <c r="P77" s="40"/>
    </row>
    <row r="78" spans="1:16" ht="15">
      <c r="A78" s="99"/>
      <c r="B78" s="33"/>
      <c r="C78" s="42"/>
      <c r="D78" s="42"/>
      <c r="E78" s="33"/>
      <c r="F78" s="43"/>
      <c r="G78" s="37"/>
      <c r="H78" s="38"/>
      <c r="I78" s="38"/>
      <c r="J78" s="38"/>
      <c r="K78" s="38"/>
      <c r="L78" s="38"/>
      <c r="M78" s="38"/>
      <c r="N78" s="38"/>
      <c r="O78" s="54"/>
      <c r="P78" s="40"/>
    </row>
    <row r="79" spans="1:16" ht="108">
      <c r="A79" s="99"/>
      <c r="B79" s="33">
        <v>23010203</v>
      </c>
      <c r="C79" s="42" t="s">
        <v>163</v>
      </c>
      <c r="D79" s="42"/>
      <c r="E79" s="33"/>
      <c r="F79" s="43">
        <v>6148000</v>
      </c>
      <c r="G79" s="37"/>
      <c r="H79" s="38"/>
      <c r="I79" s="38"/>
      <c r="J79" s="38"/>
      <c r="K79" s="38"/>
      <c r="L79" s="38"/>
      <c r="M79" s="38"/>
      <c r="N79" s="38"/>
      <c r="O79" s="54"/>
      <c r="P79" s="79" t="s">
        <v>164</v>
      </c>
    </row>
    <row r="80" spans="1:16" ht="108">
      <c r="A80" s="99"/>
      <c r="B80" s="33">
        <v>23010204</v>
      </c>
      <c r="C80" s="42" t="s">
        <v>165</v>
      </c>
      <c r="D80" s="42"/>
      <c r="E80" s="33"/>
      <c r="F80" s="43">
        <v>50952885</v>
      </c>
      <c r="G80" s="37"/>
      <c r="H80" s="38"/>
      <c r="I80" s="38"/>
      <c r="J80" s="38"/>
      <c r="K80" s="38"/>
      <c r="L80" s="38"/>
      <c r="M80" s="38"/>
      <c r="N80" s="38"/>
      <c r="O80" s="54"/>
      <c r="P80" s="79" t="s">
        <v>164</v>
      </c>
    </row>
    <row r="81" spans="1:16" ht="108">
      <c r="A81" s="99"/>
      <c r="B81" s="33">
        <v>23010205</v>
      </c>
      <c r="C81" s="42" t="s">
        <v>166</v>
      </c>
      <c r="D81" s="42"/>
      <c r="E81" s="33"/>
      <c r="F81" s="43">
        <v>696000</v>
      </c>
      <c r="G81" s="37"/>
      <c r="H81" s="38"/>
      <c r="I81" s="38"/>
      <c r="J81" s="38"/>
      <c r="K81" s="38"/>
      <c r="L81" s="38"/>
      <c r="M81" s="38"/>
      <c r="N81" s="38"/>
      <c r="O81" s="54"/>
      <c r="P81" s="79" t="s">
        <v>164</v>
      </c>
    </row>
    <row r="82" spans="1:16" ht="108">
      <c r="A82" s="99"/>
      <c r="B82" s="33">
        <v>23010207</v>
      </c>
      <c r="C82" s="42" t="s">
        <v>167</v>
      </c>
      <c r="D82" s="42"/>
      <c r="E82" s="33"/>
      <c r="F82" s="43">
        <v>186396461</v>
      </c>
      <c r="G82" s="37"/>
      <c r="H82" s="38"/>
      <c r="I82" s="38"/>
      <c r="J82" s="38"/>
      <c r="K82" s="38"/>
      <c r="L82" s="38"/>
      <c r="M82" s="38"/>
      <c r="N82" s="38"/>
      <c r="O82" s="54"/>
      <c r="P82" s="79" t="s">
        <v>164</v>
      </c>
    </row>
    <row r="83" spans="1:16" ht="108">
      <c r="A83" s="99"/>
      <c r="B83" s="33">
        <v>23010208</v>
      </c>
      <c r="C83" s="42" t="s">
        <v>168</v>
      </c>
      <c r="D83" s="42"/>
      <c r="E83" s="33"/>
      <c r="F83" s="43">
        <v>8231814</v>
      </c>
      <c r="G83" s="37"/>
      <c r="H83" s="38"/>
      <c r="I83" s="38"/>
      <c r="J83" s="38"/>
      <c r="K83" s="38"/>
      <c r="L83" s="38"/>
      <c r="M83" s="38"/>
      <c r="N83" s="38"/>
      <c r="O83" s="54"/>
      <c r="P83" s="79" t="s">
        <v>164</v>
      </c>
    </row>
    <row r="84" spans="1:16" ht="108">
      <c r="A84" s="99"/>
      <c r="B84" s="33">
        <v>23010209</v>
      </c>
      <c r="C84" s="42" t="s">
        <v>169</v>
      </c>
      <c r="D84" s="42"/>
      <c r="E84" s="33"/>
      <c r="F84" s="43">
        <v>34582416</v>
      </c>
      <c r="G84" s="37"/>
      <c r="H84" s="38"/>
      <c r="I84" s="38"/>
      <c r="J84" s="38"/>
      <c r="K84" s="38"/>
      <c r="L84" s="38"/>
      <c r="M84" s="38"/>
      <c r="N84" s="38"/>
      <c r="O84" s="54"/>
      <c r="P84" s="79" t="s">
        <v>164</v>
      </c>
    </row>
    <row r="85" spans="1:16" ht="108">
      <c r="A85" s="99"/>
      <c r="B85" s="33">
        <v>23010210</v>
      </c>
      <c r="C85" s="42" t="s">
        <v>170</v>
      </c>
      <c r="D85" s="42"/>
      <c r="E85" s="33"/>
      <c r="F85" s="43">
        <v>26229407</v>
      </c>
      <c r="G85" s="37"/>
      <c r="H85" s="38"/>
      <c r="I85" s="38"/>
      <c r="J85" s="38"/>
      <c r="K85" s="38"/>
      <c r="L85" s="38"/>
      <c r="M85" s="38"/>
      <c r="N85" s="38"/>
      <c r="O85" s="54"/>
      <c r="P85" s="79" t="s">
        <v>164</v>
      </c>
    </row>
    <row r="86" spans="1:16" ht="108">
      <c r="A86" s="99"/>
      <c r="B86" s="33">
        <v>23010211</v>
      </c>
      <c r="C86" s="42" t="s">
        <v>171</v>
      </c>
      <c r="D86" s="42"/>
      <c r="E86" s="33"/>
      <c r="F86" s="43">
        <v>50000000</v>
      </c>
      <c r="G86" s="37"/>
      <c r="H86" s="38"/>
      <c r="I86" s="38"/>
      <c r="J86" s="38"/>
      <c r="K86" s="38"/>
      <c r="L86" s="38"/>
      <c r="M86" s="38"/>
      <c r="N86" s="38"/>
      <c r="O86" s="54"/>
      <c r="P86" s="79" t="s">
        <v>164</v>
      </c>
    </row>
    <row r="87" spans="1:16" ht="108">
      <c r="A87" s="99"/>
      <c r="B87" s="33">
        <v>23010212</v>
      </c>
      <c r="C87" s="42" t="s">
        <v>172</v>
      </c>
      <c r="D87" s="42"/>
      <c r="E87" s="33"/>
      <c r="F87" s="43">
        <v>100000000</v>
      </c>
      <c r="G87" s="37"/>
      <c r="H87" s="38"/>
      <c r="I87" s="38"/>
      <c r="J87" s="38"/>
      <c r="K87" s="38"/>
      <c r="L87" s="38"/>
      <c r="M87" s="38"/>
      <c r="N87" s="38"/>
      <c r="O87" s="54"/>
      <c r="P87" s="79" t="s">
        <v>164</v>
      </c>
    </row>
    <row r="88" spans="1:16" ht="15">
      <c r="A88" s="99"/>
      <c r="B88" s="33"/>
      <c r="C88" s="42"/>
      <c r="D88" s="42"/>
      <c r="E88" s="33"/>
      <c r="F88" s="43"/>
      <c r="G88" s="37"/>
      <c r="H88" s="38"/>
      <c r="I88" s="38"/>
      <c r="J88" s="38"/>
      <c r="K88" s="38"/>
      <c r="L88" s="38"/>
      <c r="M88" s="38"/>
      <c r="N88" s="38"/>
      <c r="O88" s="54"/>
      <c r="P88" s="79"/>
    </row>
    <row r="89" spans="1:16" ht="15">
      <c r="A89" s="99"/>
      <c r="B89" s="33"/>
      <c r="C89" s="42"/>
      <c r="D89" s="42"/>
      <c r="E89" s="33"/>
      <c r="F89" s="43"/>
      <c r="G89" s="37"/>
      <c r="H89" s="38"/>
      <c r="I89" s="38"/>
      <c r="J89" s="38"/>
      <c r="K89" s="38"/>
      <c r="L89" s="38"/>
      <c r="M89" s="38"/>
      <c r="N89" s="38"/>
      <c r="O89" s="54"/>
      <c r="P89" s="40"/>
    </row>
    <row r="90" spans="1:16" ht="15">
      <c r="A90" s="99"/>
      <c r="B90" s="33"/>
      <c r="C90" s="42"/>
      <c r="D90" s="42"/>
      <c r="E90" s="33"/>
      <c r="F90" s="43"/>
      <c r="G90" s="37"/>
      <c r="H90" s="38"/>
      <c r="I90" s="38"/>
      <c r="J90" s="38"/>
      <c r="K90" s="38"/>
      <c r="L90" s="38"/>
      <c r="M90" s="38"/>
      <c r="N90" s="38"/>
      <c r="O90" s="54"/>
      <c r="P90" s="40"/>
    </row>
    <row r="91" spans="1:16" ht="30.75">
      <c r="A91" s="99"/>
      <c r="B91" s="33"/>
      <c r="C91" s="35" t="s">
        <v>162</v>
      </c>
      <c r="D91" s="42"/>
      <c r="E91" s="33"/>
      <c r="F91" s="43"/>
      <c r="G91" s="37"/>
      <c r="H91" s="38"/>
      <c r="I91" s="38"/>
      <c r="J91" s="38"/>
      <c r="K91" s="38"/>
      <c r="L91" s="38"/>
      <c r="M91" s="38"/>
      <c r="N91" s="38"/>
      <c r="O91" s="54"/>
      <c r="P91" s="40"/>
    </row>
    <row r="92" spans="1:16" ht="61.5">
      <c r="A92" s="99"/>
      <c r="B92" s="33">
        <v>220311</v>
      </c>
      <c r="C92" s="34"/>
      <c r="D92" s="42" t="s">
        <v>16</v>
      </c>
      <c r="E92" s="33" t="s">
        <v>35</v>
      </c>
      <c r="F92" s="36">
        <f>SUM(F94:F129)</f>
        <v>672968269</v>
      </c>
      <c r="G92" s="37"/>
      <c r="H92" s="38"/>
      <c r="I92" s="38"/>
      <c r="J92" s="38"/>
      <c r="K92" s="38"/>
      <c r="L92" s="38"/>
      <c r="M92" s="38"/>
      <c r="N92" s="38"/>
      <c r="O92" s="54"/>
      <c r="P92" s="40"/>
    </row>
    <row r="93" spans="1:16" ht="15">
      <c r="A93" s="99"/>
      <c r="B93" s="33" t="s">
        <v>20</v>
      </c>
      <c r="C93" s="34"/>
      <c r="D93" s="42"/>
      <c r="E93" s="33"/>
      <c r="F93" s="36"/>
      <c r="G93" s="37"/>
      <c r="H93" s="38"/>
      <c r="I93" s="38"/>
      <c r="J93" s="38"/>
      <c r="K93" s="38"/>
      <c r="L93" s="38"/>
      <c r="M93" s="38"/>
      <c r="N93" s="38"/>
      <c r="O93" s="54"/>
      <c r="P93" s="40"/>
    </row>
    <row r="94" spans="1:20" ht="77.25">
      <c r="A94" s="99"/>
      <c r="B94" s="33"/>
      <c r="C94" s="50" t="s">
        <v>32</v>
      </c>
      <c r="D94" s="42"/>
      <c r="E94" s="33" t="s">
        <v>106</v>
      </c>
      <c r="F94" s="43">
        <v>120000000</v>
      </c>
      <c r="G94" s="44" t="s">
        <v>88</v>
      </c>
      <c r="H94" s="38" t="s">
        <v>20</v>
      </c>
      <c r="I94" s="38"/>
      <c r="J94" s="43" t="s">
        <v>107</v>
      </c>
      <c r="K94" s="46">
        <v>897260</v>
      </c>
      <c r="L94" s="43" t="s">
        <v>108</v>
      </c>
      <c r="M94" s="46">
        <v>897260</v>
      </c>
      <c r="N94" s="46">
        <f>K94-M94</f>
        <v>0</v>
      </c>
      <c r="O94" s="54"/>
      <c r="P94" s="40" t="s">
        <v>20</v>
      </c>
      <c r="T94" s="3" t="s">
        <v>20</v>
      </c>
    </row>
    <row r="95" spans="1:16" ht="36.75" customHeight="1">
      <c r="A95" s="99"/>
      <c r="B95" s="33"/>
      <c r="C95" s="50"/>
      <c r="D95" s="42"/>
      <c r="E95" s="33"/>
      <c r="F95" s="43"/>
      <c r="G95" s="44"/>
      <c r="H95" s="38"/>
      <c r="I95" s="38"/>
      <c r="J95" s="47" t="s">
        <v>111</v>
      </c>
      <c r="K95" s="46">
        <v>7141037</v>
      </c>
      <c r="L95" s="43"/>
      <c r="M95" s="46"/>
      <c r="N95" s="46"/>
      <c r="O95" s="54"/>
      <c r="P95" s="57" t="s">
        <v>116</v>
      </c>
    </row>
    <row r="96" spans="1:16" ht="30.75">
      <c r="A96" s="99"/>
      <c r="B96" s="33"/>
      <c r="C96" s="50"/>
      <c r="D96" s="42"/>
      <c r="E96" s="33"/>
      <c r="F96" s="43"/>
      <c r="G96" s="44"/>
      <c r="H96" s="38"/>
      <c r="I96" s="38"/>
      <c r="J96" s="47" t="s">
        <v>112</v>
      </c>
      <c r="K96" s="46">
        <v>14490452</v>
      </c>
      <c r="L96" s="43"/>
      <c r="M96" s="46"/>
      <c r="N96" s="46"/>
      <c r="O96" s="54"/>
      <c r="P96" s="40"/>
    </row>
    <row r="97" spans="1:16" ht="46.5">
      <c r="A97" s="99"/>
      <c r="B97" s="33"/>
      <c r="C97" s="50"/>
      <c r="D97" s="42"/>
      <c r="E97" s="33"/>
      <c r="F97" s="43"/>
      <c r="G97" s="44"/>
      <c r="H97" s="38"/>
      <c r="I97" s="38"/>
      <c r="J97" s="47" t="s">
        <v>113</v>
      </c>
      <c r="K97" s="46">
        <v>19059728</v>
      </c>
      <c r="L97" s="43" t="s">
        <v>133</v>
      </c>
      <c r="M97" s="46">
        <v>19059728</v>
      </c>
      <c r="N97" s="46">
        <f>K97-M97</f>
        <v>0</v>
      </c>
      <c r="O97" s="54"/>
      <c r="P97" s="40"/>
    </row>
    <row r="98" spans="1:16" ht="46.5">
      <c r="A98" s="99"/>
      <c r="B98" s="33"/>
      <c r="C98" s="50"/>
      <c r="D98" s="42"/>
      <c r="E98" s="33"/>
      <c r="F98" s="43"/>
      <c r="G98" s="44"/>
      <c r="H98" s="38"/>
      <c r="I98" s="38"/>
      <c r="J98" s="47" t="s">
        <v>114</v>
      </c>
      <c r="K98" s="46">
        <v>11384820</v>
      </c>
      <c r="L98" s="43" t="s">
        <v>136</v>
      </c>
      <c r="M98" s="46">
        <v>11384820</v>
      </c>
      <c r="N98" s="46">
        <f>K98-M98</f>
        <v>0</v>
      </c>
      <c r="O98" s="54"/>
      <c r="P98" s="40"/>
    </row>
    <row r="99" spans="1:16" ht="46.5">
      <c r="A99" s="99"/>
      <c r="B99" s="33"/>
      <c r="C99" s="50"/>
      <c r="D99" s="42"/>
      <c r="E99" s="33"/>
      <c r="F99" s="43"/>
      <c r="G99" s="44"/>
      <c r="H99" s="38"/>
      <c r="I99" s="38"/>
      <c r="J99" s="47" t="s">
        <v>115</v>
      </c>
      <c r="K99" s="46">
        <v>10221920</v>
      </c>
      <c r="L99" s="51" t="s">
        <v>137</v>
      </c>
      <c r="M99" s="44">
        <v>10221920</v>
      </c>
      <c r="N99" s="46">
        <f>K99-M99</f>
        <v>0</v>
      </c>
      <c r="O99" s="54"/>
      <c r="P99" s="40"/>
    </row>
    <row r="100" spans="1:16" ht="30.75">
      <c r="A100" s="99"/>
      <c r="B100" s="33"/>
      <c r="C100" s="50"/>
      <c r="D100" s="42"/>
      <c r="E100" s="33"/>
      <c r="F100" s="43"/>
      <c r="G100" s="44"/>
      <c r="H100" s="38"/>
      <c r="I100" s="38"/>
      <c r="J100" s="47" t="s">
        <v>134</v>
      </c>
      <c r="K100" s="46">
        <v>899793</v>
      </c>
      <c r="L100" s="51" t="s">
        <v>135</v>
      </c>
      <c r="M100" s="44">
        <v>899793</v>
      </c>
      <c r="N100" s="46">
        <f>K100-M100</f>
        <v>0</v>
      </c>
      <c r="O100" s="54"/>
      <c r="P100" s="40"/>
    </row>
    <row r="101" spans="1:16" ht="39.75" customHeight="1">
      <c r="A101" s="99"/>
      <c r="B101" s="33"/>
      <c r="C101" s="50"/>
      <c r="D101" s="42"/>
      <c r="E101" s="33"/>
      <c r="F101" s="43"/>
      <c r="G101" s="44"/>
      <c r="H101" s="38"/>
      <c r="I101" s="38"/>
      <c r="J101" s="47" t="s">
        <v>138</v>
      </c>
      <c r="K101" s="46">
        <v>1350000</v>
      </c>
      <c r="L101" s="51"/>
      <c r="M101" s="44"/>
      <c r="N101" s="46"/>
      <c r="O101" s="54"/>
      <c r="P101" s="40"/>
    </row>
    <row r="102" spans="1:16" ht="30" customHeight="1">
      <c r="A102" s="99"/>
      <c r="B102" s="33"/>
      <c r="C102" s="50"/>
      <c r="D102" s="42"/>
      <c r="E102" s="33"/>
      <c r="F102" s="43"/>
      <c r="G102" s="44"/>
      <c r="H102" s="38"/>
      <c r="I102" s="38"/>
      <c r="J102" s="47" t="s">
        <v>139</v>
      </c>
      <c r="K102" s="46">
        <v>1586880</v>
      </c>
      <c r="L102" s="51"/>
      <c r="M102" s="44"/>
      <c r="N102" s="46"/>
      <c r="O102" s="54"/>
      <c r="P102" s="40"/>
    </row>
    <row r="103" spans="1:16" ht="46.5">
      <c r="A103" s="99"/>
      <c r="B103" s="33"/>
      <c r="C103" s="50"/>
      <c r="D103" s="42"/>
      <c r="E103" s="33"/>
      <c r="F103" s="43"/>
      <c r="G103" s="44"/>
      <c r="H103" s="38"/>
      <c r="I103" s="38"/>
      <c r="J103" s="47" t="s">
        <v>140</v>
      </c>
      <c r="K103" s="46">
        <v>3713292</v>
      </c>
      <c r="L103" s="51"/>
      <c r="M103" s="44"/>
      <c r="N103" s="46"/>
      <c r="O103" s="54"/>
      <c r="P103" s="40"/>
    </row>
    <row r="104" spans="1:16" ht="46.5">
      <c r="A104" s="99"/>
      <c r="B104" s="33"/>
      <c r="C104" s="50"/>
      <c r="D104" s="42"/>
      <c r="E104" s="33"/>
      <c r="F104" s="43"/>
      <c r="G104" s="44"/>
      <c r="H104" s="38"/>
      <c r="I104" s="38"/>
      <c r="J104" s="47" t="s">
        <v>141</v>
      </c>
      <c r="K104" s="46">
        <v>51815219</v>
      </c>
      <c r="L104" s="51"/>
      <c r="M104" s="44"/>
      <c r="N104" s="46"/>
      <c r="O104" s="54"/>
      <c r="P104" s="40"/>
    </row>
    <row r="105" spans="1:16" ht="46.5">
      <c r="A105" s="99"/>
      <c r="B105" s="33"/>
      <c r="C105" s="50"/>
      <c r="D105" s="42"/>
      <c r="E105" s="33"/>
      <c r="F105" s="43"/>
      <c r="G105" s="44"/>
      <c r="H105" s="38"/>
      <c r="I105" s="38"/>
      <c r="J105" s="47" t="s">
        <v>142</v>
      </c>
      <c r="K105" s="46">
        <v>48015801</v>
      </c>
      <c r="L105" s="51"/>
      <c r="M105" s="44"/>
      <c r="N105" s="46"/>
      <c r="O105" s="54"/>
      <c r="P105" s="40"/>
    </row>
    <row r="106" spans="1:16" ht="61.5">
      <c r="A106" s="99"/>
      <c r="B106" s="33"/>
      <c r="C106" s="50"/>
      <c r="D106" s="42"/>
      <c r="E106" s="33"/>
      <c r="F106" s="43"/>
      <c r="G106" s="44"/>
      <c r="H106" s="38"/>
      <c r="I106" s="38"/>
      <c r="J106" s="47" t="s">
        <v>143</v>
      </c>
      <c r="K106" s="46">
        <v>10901200</v>
      </c>
      <c r="L106" s="51"/>
      <c r="M106" s="44"/>
      <c r="N106" s="46"/>
      <c r="O106" s="54"/>
      <c r="P106" s="40"/>
    </row>
    <row r="107" spans="1:16" ht="30.75">
      <c r="A107" s="99"/>
      <c r="B107" s="33"/>
      <c r="C107" s="50"/>
      <c r="D107" s="42"/>
      <c r="E107" s="33"/>
      <c r="F107" s="43"/>
      <c r="G107" s="44"/>
      <c r="H107" s="38"/>
      <c r="I107" s="38"/>
      <c r="J107" s="47" t="s">
        <v>144</v>
      </c>
      <c r="K107" s="46">
        <v>8175698</v>
      </c>
      <c r="L107" s="51"/>
      <c r="M107" s="44"/>
      <c r="N107" s="46"/>
      <c r="O107" s="54"/>
      <c r="P107" s="40"/>
    </row>
    <row r="108" spans="1:16" ht="15">
      <c r="A108" s="99"/>
      <c r="B108" s="33"/>
      <c r="C108" s="50"/>
      <c r="D108" s="42"/>
      <c r="E108" s="33"/>
      <c r="F108" s="43"/>
      <c r="G108" s="44"/>
      <c r="H108" s="38"/>
      <c r="I108" s="38"/>
      <c r="J108" s="47"/>
      <c r="K108" s="46"/>
      <c r="L108" s="51"/>
      <c r="M108" s="44"/>
      <c r="N108" s="46"/>
      <c r="O108" s="54"/>
      <c r="P108" s="40"/>
    </row>
    <row r="109" spans="1:16" ht="15">
      <c r="A109" s="99"/>
      <c r="B109" s="33"/>
      <c r="C109" s="50"/>
      <c r="D109" s="42"/>
      <c r="E109" s="33"/>
      <c r="F109" s="43"/>
      <c r="G109" s="44"/>
      <c r="H109" s="38"/>
      <c r="I109" s="38"/>
      <c r="J109" s="47"/>
      <c r="K109" s="46" t="s">
        <v>20</v>
      </c>
      <c r="L109" s="51"/>
      <c r="M109" s="44"/>
      <c r="N109" s="46"/>
      <c r="O109" s="54"/>
      <c r="P109" s="40"/>
    </row>
    <row r="110" spans="1:16" ht="15">
      <c r="A110" s="99"/>
      <c r="B110" s="33"/>
      <c r="C110" s="50"/>
      <c r="D110" s="42"/>
      <c r="E110" s="33"/>
      <c r="F110" s="43"/>
      <c r="G110" s="44"/>
      <c r="H110" s="38"/>
      <c r="I110" s="38"/>
      <c r="J110" s="47"/>
      <c r="K110" s="46" t="s">
        <v>20</v>
      </c>
      <c r="L110" s="38"/>
      <c r="M110" s="38"/>
      <c r="N110" s="38"/>
      <c r="O110" s="54"/>
      <c r="P110" s="40"/>
    </row>
    <row r="111" spans="1:16" ht="77.25">
      <c r="A111" s="99"/>
      <c r="B111" s="33"/>
      <c r="C111" s="50" t="s">
        <v>32</v>
      </c>
      <c r="D111" s="42"/>
      <c r="E111" s="33" t="s">
        <v>33</v>
      </c>
      <c r="F111" s="43">
        <v>120000000</v>
      </c>
      <c r="G111" s="44" t="s">
        <v>88</v>
      </c>
      <c r="H111" s="38"/>
      <c r="I111" s="38"/>
      <c r="J111" s="38"/>
      <c r="K111" s="38" t="s">
        <v>20</v>
      </c>
      <c r="L111" s="38"/>
      <c r="M111" s="38"/>
      <c r="N111" s="38"/>
      <c r="O111" s="54"/>
      <c r="P111" s="40"/>
    </row>
    <row r="112" spans="1:16" ht="15">
      <c r="A112" s="99"/>
      <c r="B112" s="33"/>
      <c r="C112" s="50"/>
      <c r="D112" s="42"/>
      <c r="E112" s="33"/>
      <c r="F112" s="43"/>
      <c r="G112" s="44"/>
      <c r="H112" s="38"/>
      <c r="I112" s="38"/>
      <c r="J112" s="38"/>
      <c r="K112" s="38"/>
      <c r="L112" s="38"/>
      <c r="M112" s="38"/>
      <c r="N112" s="38"/>
      <c r="O112" s="54"/>
      <c r="P112" s="40"/>
    </row>
    <row r="113" spans="1:16" ht="77.25">
      <c r="A113" s="99"/>
      <c r="B113" s="33"/>
      <c r="C113" s="50" t="s">
        <v>32</v>
      </c>
      <c r="D113" s="42"/>
      <c r="E113" s="33" t="s">
        <v>34</v>
      </c>
      <c r="F113" s="43">
        <v>100000000</v>
      </c>
      <c r="G113" s="44" t="s">
        <v>88</v>
      </c>
      <c r="H113" s="38"/>
      <c r="I113" s="38"/>
      <c r="J113" s="38"/>
      <c r="K113" s="38"/>
      <c r="L113" s="38"/>
      <c r="M113" s="38"/>
      <c r="N113" s="38"/>
      <c r="O113" s="54"/>
      <c r="P113" s="40"/>
    </row>
    <row r="114" spans="1:16" ht="15">
      <c r="A114" s="99"/>
      <c r="B114" s="33"/>
      <c r="C114" s="50"/>
      <c r="D114" s="42"/>
      <c r="E114" s="33"/>
      <c r="F114" s="43"/>
      <c r="G114" s="44"/>
      <c r="H114" s="38"/>
      <c r="I114" s="38"/>
      <c r="J114" s="38"/>
      <c r="K114" s="38"/>
      <c r="L114" s="38"/>
      <c r="M114" s="38"/>
      <c r="N114" s="38"/>
      <c r="O114" s="54"/>
      <c r="P114" s="40"/>
    </row>
    <row r="115" spans="1:16" ht="77.25">
      <c r="A115" s="99"/>
      <c r="B115" s="33"/>
      <c r="C115" s="50" t="s">
        <v>32</v>
      </c>
      <c r="D115" s="42"/>
      <c r="E115" s="33" t="s">
        <v>36</v>
      </c>
      <c r="F115" s="43">
        <v>20000000</v>
      </c>
      <c r="G115" s="44" t="s">
        <v>88</v>
      </c>
      <c r="H115" s="38"/>
      <c r="I115" s="38"/>
      <c r="J115" s="38"/>
      <c r="K115" s="38"/>
      <c r="L115" s="38"/>
      <c r="M115" s="38"/>
      <c r="N115" s="38"/>
      <c r="O115" s="54"/>
      <c r="P115" s="40"/>
    </row>
    <row r="116" spans="1:16" ht="15">
      <c r="A116" s="99"/>
      <c r="B116" s="33"/>
      <c r="C116" s="50"/>
      <c r="D116" s="42"/>
      <c r="E116" s="33"/>
      <c r="F116" s="43"/>
      <c r="G116" s="44"/>
      <c r="H116" s="38"/>
      <c r="I116" s="38"/>
      <c r="J116" s="38"/>
      <c r="K116" s="38"/>
      <c r="L116" s="38"/>
      <c r="M116" s="38"/>
      <c r="N116" s="38"/>
      <c r="O116" s="54"/>
      <c r="P116" s="40"/>
    </row>
    <row r="117" spans="1:16" ht="77.25">
      <c r="A117" s="99"/>
      <c r="B117" s="33"/>
      <c r="C117" s="50" t="s">
        <v>32</v>
      </c>
      <c r="D117" s="42"/>
      <c r="E117" s="33" t="s">
        <v>37</v>
      </c>
      <c r="F117" s="43">
        <v>65000000</v>
      </c>
      <c r="G117" s="44" t="s">
        <v>88</v>
      </c>
      <c r="H117" s="38"/>
      <c r="I117" s="38"/>
      <c r="J117" s="38"/>
      <c r="K117" s="38"/>
      <c r="L117" s="38"/>
      <c r="M117" s="38"/>
      <c r="N117" s="38"/>
      <c r="O117" s="54"/>
      <c r="P117" s="40"/>
    </row>
    <row r="118" spans="1:16" ht="15">
      <c r="A118" s="99"/>
      <c r="B118" s="33"/>
      <c r="C118" s="50"/>
      <c r="D118" s="42"/>
      <c r="E118" s="33"/>
      <c r="F118" s="43"/>
      <c r="G118" s="44"/>
      <c r="H118" s="38"/>
      <c r="I118" s="38"/>
      <c r="J118" s="38"/>
      <c r="K118" s="38"/>
      <c r="L118" s="38"/>
      <c r="M118" s="38"/>
      <c r="N118" s="38"/>
      <c r="O118" s="54"/>
      <c r="P118" s="40"/>
    </row>
    <row r="119" spans="1:16" ht="77.25">
      <c r="A119" s="99"/>
      <c r="B119" s="33"/>
      <c r="C119" s="50" t="s">
        <v>32</v>
      </c>
      <c r="D119" s="42"/>
      <c r="E119" s="33" t="s">
        <v>38</v>
      </c>
      <c r="F119" s="43">
        <v>35000000</v>
      </c>
      <c r="G119" s="44" t="s">
        <v>88</v>
      </c>
      <c r="H119" s="38"/>
      <c r="I119" s="38"/>
      <c r="J119" s="38"/>
      <c r="K119" s="38"/>
      <c r="L119" s="38"/>
      <c r="M119" s="38"/>
      <c r="N119" s="38"/>
      <c r="O119" s="54"/>
      <c r="P119" s="40"/>
    </row>
    <row r="120" spans="1:16" ht="15">
      <c r="A120" s="99"/>
      <c r="B120" s="33"/>
      <c r="C120" s="50"/>
      <c r="D120" s="42"/>
      <c r="E120" s="33"/>
      <c r="F120" s="43"/>
      <c r="G120" s="44"/>
      <c r="H120" s="38"/>
      <c r="I120" s="38"/>
      <c r="J120" s="38"/>
      <c r="K120" s="38"/>
      <c r="L120" s="38"/>
      <c r="M120" s="38"/>
      <c r="N120" s="38"/>
      <c r="O120" s="54"/>
      <c r="P120" s="40"/>
    </row>
    <row r="121" spans="1:16" ht="77.25">
      <c r="A121" s="99"/>
      <c r="B121" s="33"/>
      <c r="C121" s="50" t="s">
        <v>32</v>
      </c>
      <c r="D121" s="42"/>
      <c r="E121" s="33" t="s">
        <v>39</v>
      </c>
      <c r="F121" s="43">
        <v>35000000</v>
      </c>
      <c r="G121" s="44" t="s">
        <v>88</v>
      </c>
      <c r="H121" s="38"/>
      <c r="I121" s="38"/>
      <c r="J121" s="38"/>
      <c r="K121" s="38"/>
      <c r="L121" s="38"/>
      <c r="M121" s="38"/>
      <c r="N121" s="38"/>
      <c r="O121" s="54"/>
      <c r="P121" s="40"/>
    </row>
    <row r="122" spans="1:16" ht="77.25">
      <c r="A122" s="99"/>
      <c r="B122" s="33"/>
      <c r="C122" s="50" t="s">
        <v>32</v>
      </c>
      <c r="D122" s="42"/>
      <c r="E122" s="33" t="s">
        <v>40</v>
      </c>
      <c r="F122" s="43">
        <v>30000000</v>
      </c>
      <c r="G122" s="44" t="s">
        <v>88</v>
      </c>
      <c r="H122" s="38"/>
      <c r="I122" s="38"/>
      <c r="J122" s="38"/>
      <c r="K122" s="38"/>
      <c r="L122" s="38"/>
      <c r="M122" s="38"/>
      <c r="N122" s="38"/>
      <c r="O122" s="54"/>
      <c r="P122" s="40"/>
    </row>
    <row r="123" spans="1:16" ht="15">
      <c r="A123" s="99"/>
      <c r="B123" s="33"/>
      <c r="C123" s="50"/>
      <c r="D123" s="42"/>
      <c r="E123" s="33"/>
      <c r="F123" s="43"/>
      <c r="G123" s="44"/>
      <c r="H123" s="38"/>
      <c r="I123" s="38"/>
      <c r="J123" s="38"/>
      <c r="K123" s="38"/>
      <c r="L123" s="38"/>
      <c r="M123" s="38"/>
      <c r="N123" s="38"/>
      <c r="O123" s="54"/>
      <c r="P123" s="40"/>
    </row>
    <row r="124" spans="1:16" ht="77.25">
      <c r="A124" s="99"/>
      <c r="B124" s="33"/>
      <c r="C124" s="50" t="s">
        <v>32</v>
      </c>
      <c r="D124" s="42"/>
      <c r="E124" s="33" t="s">
        <v>41</v>
      </c>
      <c r="F124" s="43">
        <v>40000000</v>
      </c>
      <c r="G124" s="44" t="s">
        <v>88</v>
      </c>
      <c r="H124" s="38"/>
      <c r="I124" s="38"/>
      <c r="J124" s="38"/>
      <c r="K124" s="38"/>
      <c r="L124" s="38"/>
      <c r="M124" s="38"/>
      <c r="N124" s="38"/>
      <c r="O124" s="54"/>
      <c r="P124" s="40"/>
    </row>
    <row r="125" spans="1:16" ht="15">
      <c r="A125" s="99"/>
      <c r="B125" s="33"/>
      <c r="C125" s="50"/>
      <c r="D125" s="42"/>
      <c r="E125" s="33"/>
      <c r="F125" s="43"/>
      <c r="G125" s="44"/>
      <c r="H125" s="38"/>
      <c r="I125" s="38"/>
      <c r="J125" s="38"/>
      <c r="K125" s="38"/>
      <c r="L125" s="38"/>
      <c r="M125" s="38"/>
      <c r="N125" s="38"/>
      <c r="O125" s="54"/>
      <c r="P125" s="40"/>
    </row>
    <row r="126" spans="1:16" ht="15">
      <c r="A126" s="99"/>
      <c r="B126" s="33"/>
      <c r="C126" s="50"/>
      <c r="D126" s="42"/>
      <c r="E126" s="33"/>
      <c r="F126" s="43"/>
      <c r="G126" s="44"/>
      <c r="H126" s="38"/>
      <c r="I126" s="38"/>
      <c r="J126" s="38"/>
      <c r="K126" s="38"/>
      <c r="L126" s="38"/>
      <c r="M126" s="38"/>
      <c r="N126" s="38"/>
      <c r="O126" s="54"/>
      <c r="P126" s="40"/>
    </row>
    <row r="127" spans="1:16" ht="77.25">
      <c r="A127" s="99"/>
      <c r="B127" s="33"/>
      <c r="C127" s="50" t="s">
        <v>32</v>
      </c>
      <c r="D127" s="42"/>
      <c r="E127" s="33" t="s">
        <v>42</v>
      </c>
      <c r="F127" s="43">
        <v>40000000</v>
      </c>
      <c r="G127" s="44" t="s">
        <v>88</v>
      </c>
      <c r="H127" s="38"/>
      <c r="I127" s="38"/>
      <c r="J127" s="38"/>
      <c r="K127" s="38"/>
      <c r="L127" s="38"/>
      <c r="M127" s="38"/>
      <c r="N127" s="38"/>
      <c r="O127" s="54"/>
      <c r="P127" s="40"/>
    </row>
    <row r="128" spans="1:16" ht="15">
      <c r="A128" s="99"/>
      <c r="B128" s="33"/>
      <c r="C128" s="50"/>
      <c r="D128" s="42"/>
      <c r="E128" s="33"/>
      <c r="F128" s="43"/>
      <c r="G128" s="44"/>
      <c r="H128" s="38"/>
      <c r="I128" s="38"/>
      <c r="J128" s="38"/>
      <c r="K128" s="38"/>
      <c r="L128" s="38"/>
      <c r="M128" s="38"/>
      <c r="N128" s="38"/>
      <c r="O128" s="54"/>
      <c r="P128" s="40"/>
    </row>
    <row r="129" spans="1:16" ht="77.25">
      <c r="A129" s="99"/>
      <c r="B129" s="33"/>
      <c r="C129" s="50" t="s">
        <v>32</v>
      </c>
      <c r="D129" s="42"/>
      <c r="E129" s="33" t="s">
        <v>43</v>
      </c>
      <c r="F129" s="43">
        <v>67968269</v>
      </c>
      <c r="G129" s="44" t="s">
        <v>88</v>
      </c>
      <c r="H129" s="58" t="s">
        <v>20</v>
      </c>
      <c r="I129" s="38"/>
      <c r="J129" s="47" t="s">
        <v>146</v>
      </c>
      <c r="K129" s="46">
        <v>4644930</v>
      </c>
      <c r="L129" s="43" t="s">
        <v>145</v>
      </c>
      <c r="M129" s="44">
        <v>4644930</v>
      </c>
      <c r="N129" s="46">
        <f>K129-M129</f>
        <v>0</v>
      </c>
      <c r="O129" s="54"/>
      <c r="P129" s="40"/>
    </row>
    <row r="130" spans="1:16" ht="15">
      <c r="A130" s="99"/>
      <c r="B130" s="33"/>
      <c r="C130" s="25" t="s">
        <v>59</v>
      </c>
      <c r="D130" s="42"/>
      <c r="E130" s="33" t="s">
        <v>20</v>
      </c>
      <c r="F130" s="36">
        <f>SUM(F76+F92)</f>
        <v>3463936595</v>
      </c>
      <c r="G130" s="37"/>
      <c r="H130" s="38"/>
      <c r="I130" s="38"/>
      <c r="J130" s="38"/>
      <c r="K130" s="38"/>
      <c r="L130" s="38"/>
      <c r="M130" s="38"/>
      <c r="N130" s="38"/>
      <c r="O130" s="54"/>
      <c r="P130" s="40"/>
    </row>
    <row r="131" spans="1:16" ht="17.25" customHeight="1">
      <c r="A131" s="5" t="s">
        <v>20</v>
      </c>
      <c r="B131" s="33"/>
      <c r="C131" s="5"/>
      <c r="D131" s="5"/>
      <c r="E131" s="5"/>
      <c r="F131" s="6"/>
      <c r="G131" s="6"/>
      <c r="H131" s="6"/>
      <c r="I131" s="6"/>
      <c r="J131" s="6"/>
      <c r="K131" s="6"/>
      <c r="L131" s="6"/>
      <c r="M131" s="6"/>
      <c r="N131" s="6"/>
      <c r="O131" s="6"/>
      <c r="P131" s="59"/>
    </row>
    <row r="132" spans="1:16" ht="17.25" customHeight="1">
      <c r="A132" s="60" t="s">
        <v>20</v>
      </c>
      <c r="B132" s="5"/>
      <c r="C132" s="87" t="s">
        <v>72</v>
      </c>
      <c r="D132" s="88"/>
      <c r="E132" s="88"/>
      <c r="F132" s="88"/>
      <c r="G132" s="6"/>
      <c r="H132" s="6"/>
      <c r="I132" s="6"/>
      <c r="J132" s="6"/>
      <c r="K132" s="6"/>
      <c r="L132" s="6"/>
      <c r="M132" s="6"/>
      <c r="N132" s="6"/>
      <c r="O132" s="6"/>
      <c r="P132" s="59"/>
    </row>
    <row r="133" spans="1:16" ht="28.5" customHeight="1">
      <c r="A133" s="5"/>
      <c r="B133" s="5" t="s">
        <v>20</v>
      </c>
      <c r="C133" s="85" t="s">
        <v>69</v>
      </c>
      <c r="D133" s="86"/>
      <c r="E133" s="86"/>
      <c r="F133" s="86"/>
      <c r="G133" s="6"/>
      <c r="H133" s="6"/>
      <c r="I133" s="6"/>
      <c r="J133" s="6"/>
      <c r="K133" s="6"/>
      <c r="L133" s="6"/>
      <c r="M133" s="6"/>
      <c r="N133" s="6"/>
      <c r="O133" s="6"/>
      <c r="P133" s="59"/>
    </row>
    <row r="134" spans="1:16" ht="17.25" customHeight="1">
      <c r="A134" s="5"/>
      <c r="B134" s="5"/>
      <c r="C134" s="85" t="s">
        <v>70</v>
      </c>
      <c r="D134" s="86"/>
      <c r="E134" s="86"/>
      <c r="F134" s="86"/>
      <c r="G134" s="6"/>
      <c r="H134" s="6"/>
      <c r="I134" s="6"/>
      <c r="J134" s="6"/>
      <c r="K134" s="6"/>
      <c r="L134" s="6"/>
      <c r="M134" s="6"/>
      <c r="N134" s="6"/>
      <c r="O134" s="6"/>
      <c r="P134" s="59"/>
    </row>
    <row r="135" spans="1:16" ht="17.25" customHeight="1">
      <c r="A135" s="5"/>
      <c r="B135" s="5"/>
      <c r="C135" s="85" t="s">
        <v>73</v>
      </c>
      <c r="D135" s="86"/>
      <c r="E135" s="86"/>
      <c r="F135" s="86"/>
      <c r="G135" s="6"/>
      <c r="H135" s="6"/>
      <c r="I135" s="6"/>
      <c r="J135" s="6"/>
      <c r="K135" s="6"/>
      <c r="L135" s="6"/>
      <c r="M135" s="6"/>
      <c r="N135" s="6"/>
      <c r="O135" s="6"/>
      <c r="P135" s="59"/>
    </row>
    <row r="136" spans="1:16" ht="17.25" customHeight="1">
      <c r="A136" s="5"/>
      <c r="B136" s="5"/>
      <c r="C136" s="85" t="s">
        <v>78</v>
      </c>
      <c r="D136" s="86"/>
      <c r="E136" s="86"/>
      <c r="F136" s="86"/>
      <c r="G136" s="6"/>
      <c r="H136" s="6"/>
      <c r="I136" s="6"/>
      <c r="J136" s="6"/>
      <c r="K136" s="6"/>
      <c r="L136" s="6"/>
      <c r="M136" s="6"/>
      <c r="N136" s="6"/>
      <c r="O136" s="6"/>
      <c r="P136" s="59"/>
    </row>
    <row r="137" spans="1:16" ht="17.25" customHeight="1">
      <c r="A137" s="5"/>
      <c r="B137" s="5"/>
      <c r="C137" s="89" t="s">
        <v>71</v>
      </c>
      <c r="D137" s="86"/>
      <c r="E137" s="86"/>
      <c r="F137" s="86"/>
      <c r="G137" s="6"/>
      <c r="H137" s="6"/>
      <c r="I137" s="6"/>
      <c r="J137" s="6"/>
      <c r="K137" s="6"/>
      <c r="L137" s="6"/>
      <c r="M137" s="6"/>
      <c r="N137" s="6"/>
      <c r="O137" s="6"/>
      <c r="P137" s="59"/>
    </row>
    <row r="138" spans="1:16" ht="36.75" customHeight="1">
      <c r="A138" s="5"/>
      <c r="B138" s="5"/>
      <c r="C138" s="85" t="s">
        <v>77</v>
      </c>
      <c r="D138" s="86"/>
      <c r="E138" s="86"/>
      <c r="F138" s="86"/>
      <c r="G138" s="6"/>
      <c r="H138" s="6"/>
      <c r="I138" s="6"/>
      <c r="J138" s="6"/>
      <c r="K138" s="6"/>
      <c r="L138" s="6"/>
      <c r="M138" s="6"/>
      <c r="N138" s="6"/>
      <c r="O138" s="6"/>
      <c r="P138" s="59"/>
    </row>
    <row r="139" spans="1:16" ht="17.25" customHeight="1">
      <c r="A139" s="5"/>
      <c r="B139" s="5"/>
      <c r="C139" s="59"/>
      <c r="D139" s="5"/>
      <c r="E139" s="5"/>
      <c r="F139" s="6"/>
      <c r="G139" s="6"/>
      <c r="H139" s="6"/>
      <c r="I139" s="6"/>
      <c r="J139" s="6"/>
      <c r="K139" s="6"/>
      <c r="L139" s="6"/>
      <c r="M139" s="6"/>
      <c r="N139" s="6"/>
      <c r="O139" s="6"/>
      <c r="P139" s="59"/>
    </row>
    <row r="140" spans="1:16" ht="27.75" customHeight="1">
      <c r="A140" s="5"/>
      <c r="B140" s="5"/>
      <c r="C140" s="85" t="s">
        <v>20</v>
      </c>
      <c r="D140" s="86"/>
      <c r="E140" s="86"/>
      <c r="F140" s="86"/>
      <c r="G140" s="6"/>
      <c r="H140" s="6"/>
      <c r="I140" s="6"/>
      <c r="J140" s="6"/>
      <c r="K140" s="6"/>
      <c r="L140" s="6"/>
      <c r="M140" s="6"/>
      <c r="N140" s="6"/>
      <c r="O140" s="6"/>
      <c r="P140" s="59"/>
    </row>
    <row r="141" spans="1:16" ht="17.25" customHeight="1">
      <c r="A141" s="5"/>
      <c r="B141" s="5"/>
      <c r="C141" s="85"/>
      <c r="D141" s="86"/>
      <c r="E141" s="86"/>
      <c r="F141" s="86"/>
      <c r="G141" s="6"/>
      <c r="H141" s="6"/>
      <c r="I141" s="6"/>
      <c r="J141" s="6"/>
      <c r="K141" s="6"/>
      <c r="L141" s="6"/>
      <c r="M141" s="6"/>
      <c r="N141" s="6"/>
      <c r="O141" s="6"/>
      <c r="P141" s="59"/>
    </row>
    <row r="142" spans="1:16" ht="17.25" customHeight="1">
      <c r="A142" s="5"/>
      <c r="B142" s="5"/>
      <c r="C142" s="59"/>
      <c r="D142" s="5"/>
      <c r="E142" s="5"/>
      <c r="F142" s="6"/>
      <c r="G142" s="6"/>
      <c r="H142" s="6"/>
      <c r="I142" s="6"/>
      <c r="J142" s="6"/>
      <c r="K142" s="6"/>
      <c r="L142" s="6"/>
      <c r="M142" s="6"/>
      <c r="N142" s="6"/>
      <c r="O142" s="6"/>
      <c r="P142" s="59"/>
    </row>
    <row r="143" spans="1:16" ht="17.25" customHeight="1">
      <c r="A143" s="5"/>
      <c r="B143" s="5"/>
      <c r="C143" s="60" t="s">
        <v>22</v>
      </c>
      <c r="D143" s="5"/>
      <c r="E143" s="5"/>
      <c r="F143" s="6"/>
      <c r="G143" s="6"/>
      <c r="H143" s="6"/>
      <c r="I143" s="6"/>
      <c r="J143" s="6"/>
      <c r="K143" s="6"/>
      <c r="L143" s="6"/>
      <c r="M143" s="6"/>
      <c r="N143" s="6"/>
      <c r="O143" s="6"/>
      <c r="P143" s="59"/>
    </row>
    <row r="144" spans="1:16" ht="17.25" customHeight="1">
      <c r="A144" s="5"/>
      <c r="B144" s="5"/>
      <c r="C144" s="60" t="s">
        <v>23</v>
      </c>
      <c r="D144" s="5"/>
      <c r="E144" s="5"/>
      <c r="F144" s="6"/>
      <c r="G144" s="6"/>
      <c r="H144" s="6"/>
      <c r="I144" s="6"/>
      <c r="J144" s="6"/>
      <c r="K144" s="6"/>
      <c r="L144" s="6"/>
      <c r="M144" s="6"/>
      <c r="N144" s="6"/>
      <c r="O144" s="6"/>
      <c r="P144" s="59"/>
    </row>
    <row r="145" ht="17.25" customHeight="1">
      <c r="B145" s="5"/>
    </row>
  </sheetData>
  <sheetProtection/>
  <mergeCells count="15">
    <mergeCell ref="A2:P2"/>
    <mergeCell ref="E4:L4"/>
    <mergeCell ref="E5:M5"/>
    <mergeCell ref="E6:L6"/>
    <mergeCell ref="A10:A130"/>
    <mergeCell ref="E7:L7"/>
    <mergeCell ref="C140:F140"/>
    <mergeCell ref="C141:F141"/>
    <mergeCell ref="C138:F138"/>
    <mergeCell ref="C132:F132"/>
    <mergeCell ref="C133:F133"/>
    <mergeCell ref="C134:F134"/>
    <mergeCell ref="C135:F135"/>
    <mergeCell ref="C136:F136"/>
    <mergeCell ref="C137:F137"/>
  </mergeCells>
  <printOptions horizontalCentered="1" verticalCentered="1"/>
  <pageMargins left="0.1968503937007874" right="0.1968503937007874" top="0.4724409448818898" bottom="0.2755905511811024" header="0.2362204724409449" footer="0.2362204724409449"/>
  <pageSetup horizontalDpi="300" verticalDpi="300" orientation="landscape" scale="45" r:id="rId1"/>
  <headerFooter alignWithMargins="0">
    <oddHeader>&amp;C&amp;"Arial,Negrita"ANEXO 1.&amp;"Arial,Normal"
</oddHeader>
    <oddFooter>&amp;CPágina &amp;P de &amp;N</oddFooter>
  </headerFooter>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4:G8"/>
  <sheetViews>
    <sheetView zoomScalePageLayoutView="0" workbookViewId="0" topLeftCell="A1">
      <selection activeCell="A4" sqref="A4:E8"/>
    </sheetView>
  </sheetViews>
  <sheetFormatPr defaultColWidth="11.421875" defaultRowHeight="12.75"/>
  <cols>
    <col min="1" max="1" width="36.57421875" style="0" customWidth="1"/>
  </cols>
  <sheetData>
    <row r="4" spans="1:7" ht="71.25" customHeight="1">
      <c r="A4" s="64" t="s">
        <v>119</v>
      </c>
      <c r="B4" s="66">
        <v>16000000</v>
      </c>
      <c r="C4" s="64" t="s">
        <v>120</v>
      </c>
      <c r="D4" s="66">
        <v>4000000</v>
      </c>
      <c r="E4" s="66">
        <f>B4-D4</f>
        <v>12000000</v>
      </c>
      <c r="F4" s="62"/>
      <c r="G4" s="63"/>
    </row>
    <row r="5" spans="1:7" ht="27" customHeight="1">
      <c r="A5" s="64" t="s">
        <v>87</v>
      </c>
      <c r="B5" s="65">
        <v>6000000</v>
      </c>
      <c r="C5" s="61" t="s">
        <v>118</v>
      </c>
      <c r="D5" s="65">
        <f>3000000+3000000</f>
        <v>6000000</v>
      </c>
      <c r="E5" s="65">
        <f>B5-D5</f>
        <v>0</v>
      </c>
      <c r="F5" s="62"/>
      <c r="G5" s="63"/>
    </row>
    <row r="6" spans="1:7" ht="64.5" customHeight="1">
      <c r="A6" s="64" t="s">
        <v>124</v>
      </c>
      <c r="B6" s="65">
        <v>6676380</v>
      </c>
      <c r="C6" s="61"/>
      <c r="D6" s="65"/>
      <c r="E6" s="65"/>
      <c r="F6" s="62"/>
      <c r="G6" s="63"/>
    </row>
    <row r="7" spans="1:7" ht="37.5" customHeight="1">
      <c r="A7" s="64" t="s">
        <v>122</v>
      </c>
      <c r="B7" s="65">
        <v>5500000</v>
      </c>
      <c r="C7" s="61" t="s">
        <v>20</v>
      </c>
      <c r="D7" s="65" t="s">
        <v>121</v>
      </c>
      <c r="E7" s="65" t="s">
        <v>20</v>
      </c>
      <c r="F7" s="62"/>
      <c r="G7" s="63"/>
    </row>
    <row r="8" spans="1:5" ht="91.5" customHeight="1">
      <c r="A8" s="64" t="s">
        <v>123</v>
      </c>
      <c r="B8" s="65">
        <v>13359334</v>
      </c>
      <c r="C8" s="61" t="s">
        <v>20</v>
      </c>
      <c r="D8" s="65"/>
      <c r="E8" s="6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dnp</dc:creator>
  <cp:keywords/>
  <dc:description/>
  <cp:lastModifiedBy>linam</cp:lastModifiedBy>
  <cp:lastPrinted>2012-10-08T20:47:29Z</cp:lastPrinted>
  <dcterms:created xsi:type="dcterms:W3CDTF">2002-09-25T21:40:16Z</dcterms:created>
  <dcterms:modified xsi:type="dcterms:W3CDTF">2012-10-08T20:48:27Z</dcterms:modified>
  <cp:category/>
  <cp:version/>
  <cp:contentType/>
  <cp:contentStatus/>
</cp:coreProperties>
</file>