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caristizabal\Downloads\"/>
    </mc:Choice>
  </mc:AlternateContent>
  <xr:revisionPtr revIDLastSave="0" documentId="13_ncr:1_{15D15686-F4B2-4BA0-A843-10166E027384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Hoja2" sheetId="5" state="hidden" r:id="rId1"/>
    <sheet name="GRUPO 1 PVC " sheetId="10" r:id="rId2"/>
    <sheet name="GRUPO 2 PEAD " sheetId="11" r:id="rId3"/>
    <sheet name="Hoja1" sheetId="4" state="hidden" r:id="rId4"/>
    <sheet name="BASE" sheetId="3" state="hidden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4" i="10" l="1"/>
  <c r="H313" i="11"/>
  <c r="G304" i="11" l="1"/>
  <c r="H304" i="11" s="1"/>
  <c r="G303" i="11"/>
  <c r="H303" i="11" s="1"/>
  <c r="H302" i="11"/>
  <c r="H301" i="11"/>
  <c r="G294" i="11"/>
  <c r="H294" i="11" s="1"/>
  <c r="H293" i="11"/>
  <c r="H67" i="10"/>
  <c r="H68" i="10" s="1"/>
  <c r="H286" i="11"/>
  <c r="H285" i="11"/>
  <c r="H287" i="11" s="1"/>
  <c r="G278" i="11"/>
  <c r="H278" i="11" s="1"/>
  <c r="H277" i="11"/>
  <c r="G270" i="11"/>
  <c r="H270" i="11" s="1"/>
  <c r="H269" i="11"/>
  <c r="H268" i="11"/>
  <c r="G261" i="11"/>
  <c r="H261" i="11" s="1"/>
  <c r="H260" i="11"/>
  <c r="G253" i="11"/>
  <c r="H253" i="11" s="1"/>
  <c r="H252" i="11"/>
  <c r="H251" i="11"/>
  <c r="G244" i="11"/>
  <c r="H244" i="11" s="1"/>
  <c r="H243" i="11"/>
  <c r="G236" i="11"/>
  <c r="H236" i="11" s="1"/>
  <c r="H235" i="11"/>
  <c r="G228" i="11"/>
  <c r="H228" i="11" s="1"/>
  <c r="H227" i="11"/>
  <c r="H220" i="11"/>
  <c r="H219" i="11"/>
  <c r="G212" i="11"/>
  <c r="H212" i="11" s="1"/>
  <c r="G211" i="11"/>
  <c r="H211" i="11" s="1"/>
  <c r="H210" i="11"/>
  <c r="H209" i="11"/>
  <c r="G202" i="11"/>
  <c r="H202" i="11" s="1"/>
  <c r="H201" i="11"/>
  <c r="G194" i="11"/>
  <c r="H194" i="11" s="1"/>
  <c r="H193" i="11"/>
  <c r="G186" i="11"/>
  <c r="H186" i="11" s="1"/>
  <c r="H185" i="11"/>
  <c r="H178" i="11"/>
  <c r="G177" i="11"/>
  <c r="H177" i="11" s="1"/>
  <c r="H176" i="11"/>
  <c r="H175" i="11"/>
  <c r="H168" i="11"/>
  <c r="H167" i="11"/>
  <c r="H160" i="11"/>
  <c r="H159" i="11"/>
  <c r="G152" i="11"/>
  <c r="H152" i="11" s="1"/>
  <c r="H151" i="11"/>
  <c r="H60" i="10"/>
  <c r="H61" i="10" s="1"/>
  <c r="G144" i="11"/>
  <c r="H144" i="11" s="1"/>
  <c r="G143" i="11"/>
  <c r="H143" i="11" s="1"/>
  <c r="H142" i="11"/>
  <c r="H141" i="11"/>
  <c r="H53" i="10"/>
  <c r="H54" i="10" s="1"/>
  <c r="H46" i="10"/>
  <c r="H47" i="10" s="1"/>
  <c r="H39" i="10"/>
  <c r="H40" i="10" s="1"/>
  <c r="H41" i="10" s="1"/>
  <c r="G134" i="11"/>
  <c r="H134" i="11" s="1"/>
  <c r="H133" i="11"/>
  <c r="H32" i="10"/>
  <c r="H31" i="10"/>
  <c r="H33" i="10" s="1"/>
  <c r="H34" i="10" s="1"/>
  <c r="H126" i="11"/>
  <c r="H127" i="11" s="1"/>
  <c r="H128" i="11" s="1"/>
  <c r="H24" i="10"/>
  <c r="H23" i="10"/>
  <c r="H22" i="10"/>
  <c r="H21" i="10"/>
  <c r="H119" i="11"/>
  <c r="H120" i="11" s="1"/>
  <c r="H121" i="11" s="1"/>
  <c r="H14" i="10"/>
  <c r="H13" i="10"/>
  <c r="H12" i="10"/>
  <c r="G112" i="11"/>
  <c r="H112" i="11" s="1"/>
  <c r="H111" i="11"/>
  <c r="H110" i="11"/>
  <c r="G103" i="11"/>
  <c r="H103" i="11" s="1"/>
  <c r="H102" i="11"/>
  <c r="G95" i="11"/>
  <c r="H95" i="11" s="1"/>
  <c r="H94" i="11"/>
  <c r="H96" i="11" s="1"/>
  <c r="G87" i="11"/>
  <c r="H87" i="11" s="1"/>
  <c r="H86" i="11"/>
  <c r="G79" i="11"/>
  <c r="H79" i="11" s="1"/>
  <c r="H78" i="11"/>
  <c r="H71" i="11"/>
  <c r="H70" i="11"/>
  <c r="H69" i="11"/>
  <c r="H68" i="11"/>
  <c r="G61" i="11"/>
  <c r="H61" i="11" s="1"/>
  <c r="H60" i="11"/>
  <c r="G53" i="11"/>
  <c r="H53" i="11" s="1"/>
  <c r="H52" i="11"/>
  <c r="H5" i="10"/>
  <c r="H6" i="10" s="1"/>
  <c r="G46" i="11"/>
  <c r="H46" i="11" s="1"/>
  <c r="H45" i="11"/>
  <c r="H39" i="11"/>
  <c r="H38" i="11"/>
  <c r="H25" i="10" l="1"/>
  <c r="H26" i="10" s="1"/>
  <c r="H237" i="11"/>
  <c r="H161" i="11"/>
  <c r="H135" i="11"/>
  <c r="H136" i="11" s="1"/>
  <c r="H54" i="11"/>
  <c r="H55" i="11" s="1"/>
  <c r="H56" i="11" s="1"/>
  <c r="H88" i="11"/>
  <c r="H245" i="11"/>
  <c r="H246" i="11" s="1"/>
  <c r="H247" i="11" s="1"/>
  <c r="H72" i="11"/>
  <c r="H169" i="11"/>
  <c r="H170" i="11" s="1"/>
  <c r="H171" i="11" s="1"/>
  <c r="H221" i="11"/>
  <c r="H145" i="11"/>
  <c r="H146" i="11" s="1"/>
  <c r="H147" i="11" s="1"/>
  <c r="H40" i="11"/>
  <c r="H41" i="11" s="1"/>
  <c r="H42" i="11" s="1"/>
  <c r="H271" i="11"/>
  <c r="H272" i="11" s="1"/>
  <c r="H273" i="11" s="1"/>
  <c r="H15" i="10"/>
  <c r="H305" i="11"/>
  <c r="H295" i="11"/>
  <c r="H69" i="10"/>
  <c r="H70" i="10" s="1"/>
  <c r="H288" i="11"/>
  <c r="H289" i="11" s="1"/>
  <c r="H279" i="11"/>
  <c r="H262" i="11"/>
  <c r="H254" i="11"/>
  <c r="H238" i="11"/>
  <c r="H239" i="11" s="1"/>
  <c r="H229" i="11"/>
  <c r="H222" i="11"/>
  <c r="H223" i="11" s="1"/>
  <c r="H213" i="11"/>
  <c r="H203" i="11"/>
  <c r="H195" i="11"/>
  <c r="H187" i="11"/>
  <c r="H179" i="11"/>
  <c r="H162" i="11"/>
  <c r="H163" i="11"/>
  <c r="H153" i="11"/>
  <c r="H154" i="11" s="1"/>
  <c r="H155" i="11" s="1"/>
  <c r="H62" i="10"/>
  <c r="H63" i="10" s="1"/>
  <c r="H55" i="10"/>
  <c r="H56" i="10" s="1"/>
  <c r="H48" i="10"/>
  <c r="H49" i="10" s="1"/>
  <c r="H42" i="10"/>
  <c r="H137" i="11"/>
  <c r="H35" i="10"/>
  <c r="H129" i="11"/>
  <c r="H27" i="10"/>
  <c r="H122" i="11"/>
  <c r="H16" i="10"/>
  <c r="H17" i="10" s="1"/>
  <c r="H113" i="11"/>
  <c r="H104" i="11"/>
  <c r="H97" i="11"/>
  <c r="H98" i="11" s="1"/>
  <c r="H89" i="11"/>
  <c r="H90" i="11" s="1"/>
  <c r="H80" i="11"/>
  <c r="H73" i="11"/>
  <c r="H74" i="11" s="1"/>
  <c r="H62" i="11"/>
  <c r="H7" i="10"/>
  <c r="H8" i="10" s="1"/>
  <c r="H47" i="11"/>
  <c r="H72" i="10" l="1"/>
  <c r="H306" i="11"/>
  <c r="H307" i="11" s="1"/>
  <c r="H296" i="11"/>
  <c r="H297" i="11" s="1"/>
  <c r="H280" i="11"/>
  <c r="H281" i="11" s="1"/>
  <c r="H263" i="11"/>
  <c r="H264" i="11" s="1"/>
  <c r="H255" i="11"/>
  <c r="H256" i="11" s="1"/>
  <c r="H230" i="11"/>
  <c r="H231" i="11" s="1"/>
  <c r="H214" i="11"/>
  <c r="H215" i="11" s="1"/>
  <c r="H204" i="11"/>
  <c r="H205" i="11" s="1"/>
  <c r="H196" i="11"/>
  <c r="H197" i="11" s="1"/>
  <c r="H188" i="11"/>
  <c r="H189" i="11" s="1"/>
  <c r="H180" i="11"/>
  <c r="H181" i="11" s="1"/>
  <c r="H114" i="11"/>
  <c r="H115" i="11" s="1"/>
  <c r="H105" i="11"/>
  <c r="H106" i="11" s="1"/>
  <c r="H81" i="11"/>
  <c r="H82" i="11" s="1"/>
  <c r="H63" i="11"/>
  <c r="H64" i="11" s="1"/>
  <c r="H48" i="11"/>
  <c r="H49" i="11" s="1"/>
  <c r="H31" i="11" l="1"/>
  <c r="H30" i="11"/>
  <c r="H32" i="11" s="1"/>
  <c r="H23" i="11"/>
  <c r="H22" i="11"/>
  <c r="G14" i="11"/>
  <c r="H14" i="11" s="1"/>
  <c r="H13" i="11"/>
  <c r="H5" i="11"/>
  <c r="H6" i="11" s="1"/>
  <c r="H24" i="11" l="1"/>
  <c r="H25" i="11" s="1"/>
  <c r="H26" i="11" s="1"/>
  <c r="H15" i="11"/>
  <c r="H16" i="11" s="1"/>
  <c r="H17" i="11" s="1"/>
  <c r="H33" i="11"/>
  <c r="H34" i="11" s="1"/>
  <c r="H7" i="11"/>
  <c r="H8" i="11" s="1"/>
  <c r="H309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CASTAÑEDA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3400</t>
        </r>
      </text>
    </comment>
    <comment ref="G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pasa a pol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CASTAÑEDA</author>
    <author/>
  </authors>
  <commentList>
    <comment ref="G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670</t>
        </r>
      </text>
    </comment>
    <comment ref="G1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432</t>
        </r>
      </text>
    </comment>
    <comment ref="G3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635</t>
        </r>
      </text>
    </comment>
    <comment ref="G3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810</t>
        </r>
      </text>
    </comment>
    <comment ref="G4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680</t>
        </r>
      </text>
    </comment>
    <comment ref="G5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800</t>
        </r>
      </text>
    </comment>
    <comment ref="G6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1000</t>
        </r>
      </text>
    </comment>
    <comment ref="G86" authorId="1" shapeId="0" xr:uid="{00000000-0006-0000-0400-000008000000}">
      <text>
        <r>
          <rPr>
            <sz val="11"/>
            <color theme="1"/>
            <rFont val="Calibri"/>
            <family val="2"/>
            <scheme val="minor"/>
          </rPr>
          <t>======
ID#AAAAbP0g2EY
Alejandro Marulanda Aguirre    (2022-06-27 18:16:59)
Solicitan tubería de 2 1/2"
eran 4400</t>
        </r>
      </text>
    </comment>
    <comment ref="G102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5000</t>
        </r>
      </text>
    </comment>
    <comment ref="G110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 600</t>
        </r>
      </text>
    </comment>
    <comment ref="G111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 650</t>
        </r>
      </text>
    </comment>
    <comment ref="G133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 450</t>
        </r>
      </text>
    </comment>
    <comment ref="G141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 800</t>
        </r>
      </text>
    </comment>
    <comment ref="G151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1300</t>
        </r>
      </text>
    </comment>
    <comment ref="G175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1500</t>
        </r>
      </text>
    </comment>
    <comment ref="G185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2000
</t>
        </r>
      </text>
    </comment>
    <comment ref="G193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600</t>
        </r>
      </text>
    </comment>
    <comment ref="G227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 800</t>
        </r>
      </text>
    </comment>
    <comment ref="G235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 800</t>
        </r>
      </text>
    </comment>
    <comment ref="G243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3000</t>
        </r>
      </text>
    </comment>
    <comment ref="G260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 2000</t>
        </r>
      </text>
    </comment>
    <comment ref="G301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 600</t>
        </r>
      </text>
    </comment>
    <comment ref="G302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JORGE CASTAÑEDA:</t>
        </r>
        <r>
          <rPr>
            <sz val="9"/>
            <color indexed="81"/>
            <rFont val="Tahoma"/>
            <family val="2"/>
          </rPr>
          <t xml:space="preserve">
eran 700</t>
        </r>
      </text>
    </comment>
  </commentList>
</comments>
</file>

<file path=xl/sharedStrings.xml><?xml version="1.0" encoding="utf-8"?>
<sst xmlns="http://schemas.openxmlformats.org/spreadsheetml/2006/main" count="996" uniqueCount="244">
  <si>
    <t>CÓDIGO</t>
  </si>
  <si>
    <t>UNIDAD</t>
  </si>
  <si>
    <t>un</t>
  </si>
  <si>
    <t>COSTO DIRECTO</t>
  </si>
  <si>
    <t>11101 MANIZALES GERENCIA</t>
  </si>
  <si>
    <t>11102 MANZIALES SECRETARIA GENERAL</t>
  </si>
  <si>
    <t>11200 MANIZALES SUBGERENCIA DE PROYECTOS ESPECIALES</t>
  </si>
  <si>
    <t>11203 MANIZALES PERSONAL</t>
  </si>
  <si>
    <t>11204 MANIZALES SALUD OCUPACIONAL</t>
  </si>
  <si>
    <t>11205 MANIZALES SISTEMAS</t>
  </si>
  <si>
    <t>11206 MANIZALES SUMINISTROS</t>
  </si>
  <si>
    <t>11208 MANIZALES CONTABILIDAD</t>
  </si>
  <si>
    <t>11209 MANIZALES TESORERIA</t>
  </si>
  <si>
    <t>11210 MANIZALES COSTOS</t>
  </si>
  <si>
    <t>11212 MANIZALES PRESUPUESTO</t>
  </si>
  <si>
    <t>11301 MANIZALES COMERCIAL</t>
  </si>
  <si>
    <t>11302 MANIZALES APOYO COMERCIAL</t>
  </si>
  <si>
    <t>11303 MANIZALES FACTURACION</t>
  </si>
  <si>
    <t>11304 MANIZALES PQR</t>
  </si>
  <si>
    <t>11401 MANIZALES OPERACION Y MANTENIMIENTO</t>
  </si>
  <si>
    <t>11501 MANIZALES PLANEACION</t>
  </si>
  <si>
    <t>11601 MANIZALES REVISORIA FISCAL</t>
  </si>
  <si>
    <t>11701 MANIZALES CONTROL INTERNO</t>
  </si>
  <si>
    <t>11801 MANIZALES GASTOS COMPARTIDOS</t>
  </si>
  <si>
    <t>11802 MANIZALES COSTOS COMPARTIDOS</t>
  </si>
  <si>
    <t>11901 MANIZALES ADMINISTRATIVO Y LOGISTICO</t>
  </si>
  <si>
    <t>11902 MANIZALES GESTION CALIDAD</t>
  </si>
  <si>
    <t>1201 LA DORADA</t>
  </si>
  <si>
    <t>12011 LA DORADA PLANTA CENTRO</t>
  </si>
  <si>
    <t>12012 LA DORADA PLANTA LLANO</t>
  </si>
  <si>
    <t>12013 LA DORADA BOMBEO(LA BARCAZA)</t>
  </si>
  <si>
    <t>12014 LA DORADA OTROS PROCESOS OPERATIVOS</t>
  </si>
  <si>
    <t>12015 LA DORADA GASTOS COMPARTIDOS</t>
  </si>
  <si>
    <t>12016 LA DORADA COSTOS COMPARTIDOS</t>
  </si>
  <si>
    <t>1202 CHINCHINA</t>
  </si>
  <si>
    <t>12021 CHINCHINA PLANTA CAMPO ALEGRE</t>
  </si>
  <si>
    <t>12022 CHINCHINA PLANTA CUERVOS</t>
  </si>
  <si>
    <t>12023 CHINCHINA OTROS PROCESOS OPERATIVOS</t>
  </si>
  <si>
    <t>12024 CHINCHINA GASTOS COMPARTIDOS</t>
  </si>
  <si>
    <t>12025 CHINCHINA COSTOS COMPARTIDOS</t>
  </si>
  <si>
    <t>1203 ANSERMA</t>
  </si>
  <si>
    <t>12031 ANSERMA PLANTA CONVENCIONAL</t>
  </si>
  <si>
    <t>12032 ANSERMA PLANTA FIME</t>
  </si>
  <si>
    <t>12033 ANSERMA BOMBEO TABLA ROJA</t>
  </si>
  <si>
    <t>12034 ANSERMA BOMBEO CAUYA</t>
  </si>
  <si>
    <t>12035 ANSERMA BOMBEO SAN ISIDRO</t>
  </si>
  <si>
    <t>12036 ANSERMA OTROS PROCESOS OPERATIVOS</t>
  </si>
  <si>
    <t>12037 ANSERMA GASTOS COMPARTIDOS</t>
  </si>
  <si>
    <t>12038 ANSERMA COSTOS COMPARTIDOS</t>
  </si>
  <si>
    <t>1301 AGUADAS</t>
  </si>
  <si>
    <t>13011 AGUADAS PLANTA</t>
  </si>
  <si>
    <t>13012 AGUADAS OTROS PROCESOS OPERATIVOS</t>
  </si>
  <si>
    <t>13013 AGUADAS GASTOS COMPARTIDOS</t>
  </si>
  <si>
    <t>13014 AGUADAS COSTOS COMPARTIDOS</t>
  </si>
  <si>
    <t>1302 MANZANARES</t>
  </si>
  <si>
    <t>13021 MANZANARES PLANTA</t>
  </si>
  <si>
    <t>13022 MANZANARES OTROS PROCESOS OPERATIVOS</t>
  </si>
  <si>
    <t>13023 MANZANARES GASTOS COMPARTIDOS</t>
  </si>
  <si>
    <t>13024 MANZANARES COSTOS COMPARTIDOS</t>
  </si>
  <si>
    <t>1303 NEIRA</t>
  </si>
  <si>
    <t>13031 NEIRA PLANTA</t>
  </si>
  <si>
    <t>13032 NEIRA OTROS PROCESOS OPERATIVOS</t>
  </si>
  <si>
    <t>13033 NEIRA GASTOS COMPARTIDOS</t>
  </si>
  <si>
    <t>13034 NEIRA COSTOS COMPARTIDOS</t>
  </si>
  <si>
    <t>1304 RIOSUCIO</t>
  </si>
  <si>
    <t>13041 RIOSUCIO PLANTA</t>
  </si>
  <si>
    <t>13042 RIOSUCIO OTROS PROCESOS OPERATIVOS</t>
  </si>
  <si>
    <t>13043 RIOSUCIO GASTOS COMPARTIDOS</t>
  </si>
  <si>
    <t>13044 RIOSUCIO COSTOS COMPARTIDOS</t>
  </si>
  <si>
    <t>1305 SALAMINA</t>
  </si>
  <si>
    <t>13051 SALAMINA PLANTA</t>
  </si>
  <si>
    <t>13052 SALAMINA OTROS PROCESOS OPERATIVOS</t>
  </si>
  <si>
    <t>13053 SALAMINA GASTOS COMPARTIDOS</t>
  </si>
  <si>
    <t>13054 SALAMINA COSTOS COMPARTIDOS</t>
  </si>
  <si>
    <t>1306 SUPIA</t>
  </si>
  <si>
    <t>13061 SUPIA PLANTA</t>
  </si>
  <si>
    <t>13062 SUPIA OTROS PROCESOS OPERATIVOS</t>
  </si>
  <si>
    <t>13063 SUPIA GASTOS COMPARTIDOS</t>
  </si>
  <si>
    <t>13064 SUPIA COSTOS COMPARTIDOS</t>
  </si>
  <si>
    <t>1307 VITERBO</t>
  </si>
  <si>
    <t>13071 VITERBO PLANTA</t>
  </si>
  <si>
    <t>13072 VITERBO OTROS PROCESOS OPERATIVOS</t>
  </si>
  <si>
    <t>13073 VITERBO GASTOS COMPARTIDOS</t>
  </si>
  <si>
    <t>13074 VITERBO COSTOS COMPARTIDOS</t>
  </si>
  <si>
    <t>1401 ARAUCA</t>
  </si>
  <si>
    <t>14011 ARAUCA PLANTA</t>
  </si>
  <si>
    <t>14012 ARAUCA OTROS PROCESOS OPERATIVOS</t>
  </si>
  <si>
    <t>14013 ARAUCA GASTOS COMPARTIDOS</t>
  </si>
  <si>
    <t>14014 ARAUCA COSTOS COMPARTIDOS</t>
  </si>
  <si>
    <t>1402 ARMA</t>
  </si>
  <si>
    <t>14022 ARMA OTROS PROCESOS OPERATIVOS</t>
  </si>
  <si>
    <t>14023 ARMA GASTOS COMPARTIDOS</t>
  </si>
  <si>
    <t>14024 ARMA COSTOS COMPARTIDOS</t>
  </si>
  <si>
    <t>1403 BELALCAZAR</t>
  </si>
  <si>
    <t>14031 BELALCAZAR BOMBEO SANJON-HONDO</t>
  </si>
  <si>
    <t>14032 BELALCAZAR BOMBEO LA LAGUNA</t>
  </si>
  <si>
    <t>14033 BELALCAZAR PLANTA</t>
  </si>
  <si>
    <t>14034 BELALCAZAR OTROS PROCESOS OPERATIVOS</t>
  </si>
  <si>
    <t>14035 BELALCAZAR GASTOS COMPARTIDOS</t>
  </si>
  <si>
    <t>14036 BELALCAZAR COSTOS COMPARTIDOS</t>
  </si>
  <si>
    <t>1404 FILADELFIA</t>
  </si>
  <si>
    <t>14041 FILADELFIA BOMBEO LA BUSACA</t>
  </si>
  <si>
    <t>14042 FILADELFIA PLANTA</t>
  </si>
  <si>
    <t>14043 FILADELFIA OTROS PROCESOS OPERATIVOS</t>
  </si>
  <si>
    <t>14044 FILADELFIA GASTOS COMPARTIDOS</t>
  </si>
  <si>
    <t>14045 FILADELFIA COSTOS COMPARTIDOS</t>
  </si>
  <si>
    <t>1405 GUARINOCITO</t>
  </si>
  <si>
    <t>14051 GUARINOCITO PLANTA AGUAS RESIDUALES-BOMBEO</t>
  </si>
  <si>
    <t>14052 GUARINOCITO OTROS PROCESOS OPERATIVOS</t>
  </si>
  <si>
    <t>14053 GUARINOCITO GASTOS COMPARTIDOS</t>
  </si>
  <si>
    <t>14054 GUARINOCITO COSTOS COMPARTIDOS</t>
  </si>
  <si>
    <t>1406 K-41</t>
  </si>
  <si>
    <t>14062 K-41 OTROS PROCESOS OPERATIVOS</t>
  </si>
  <si>
    <t>14063 K-41 GASTOS COMPARTIDOS</t>
  </si>
  <si>
    <t>14064 K-41 COSTOS COMPARTIDOS</t>
  </si>
  <si>
    <t>1407 MARQUETALIA</t>
  </si>
  <si>
    <t>14071 MARQUETALIA PLANTA</t>
  </si>
  <si>
    <t>14072 MARQUETALIA OTROS PROCESOS OPERATIVOS</t>
  </si>
  <si>
    <t>14073 MARQUETALIA GASTOS COMPARTIDOS</t>
  </si>
  <si>
    <t>14074 MARQUETALIA COSTOS COMPARTIDOS</t>
  </si>
  <si>
    <t>1408 MARULANDA</t>
  </si>
  <si>
    <t>14081 MARULANDA PLANTA</t>
  </si>
  <si>
    <t>14082 MARULANDA OTROS PROCESOS OPERATIVOS</t>
  </si>
  <si>
    <t>14083 MARULANDA GASTOS COMPARTIDOS</t>
  </si>
  <si>
    <t>14084 MARULANDA COSTOS COMPARTIDOS</t>
  </si>
  <si>
    <t>1409 PALESTINA</t>
  </si>
  <si>
    <t>14091 PALESTINA BOMBEO LAS CAROLAS</t>
  </si>
  <si>
    <t>14092 PALESTINA BOMBEO LA FLORIDA</t>
  </si>
  <si>
    <t>14093 PALESTINA OTROS PROCESOS OPERATIVOS</t>
  </si>
  <si>
    <t>14094 PALESTINA GASTOS COMPARTIDOS</t>
  </si>
  <si>
    <t>14095 PALESTINA COSTOS COMPARTIDOS</t>
  </si>
  <si>
    <t>1410 RISARALDA</t>
  </si>
  <si>
    <t>14101 RISARALDA BOMBEO CHAVARQUIA</t>
  </si>
  <si>
    <t>14102 RISARALDA BOMBEO LA BODEGA</t>
  </si>
  <si>
    <t>14103 RISARALDA PLANTA</t>
  </si>
  <si>
    <t>14104 RISARALDA OTROS PROCESOS OPERATIVOS</t>
  </si>
  <si>
    <t>14105 RISARALDA GASTOS COMPARTIDOS</t>
  </si>
  <si>
    <t>14106 RISARALDA COSTOS COMPARTIDOS</t>
  </si>
  <si>
    <t>1411 SAMANA</t>
  </si>
  <si>
    <t>14111 SAMANA PLANTA</t>
  </si>
  <si>
    <t>14112 SAMANA OTROS PROCESOS OPERATIVOS</t>
  </si>
  <si>
    <t>14113 SAMANA GASTOS COMPARTIDOS</t>
  </si>
  <si>
    <t>14114 SAMANA COSTOS COMPARTIDOS</t>
  </si>
  <si>
    <t>1412 SAN JOSE</t>
  </si>
  <si>
    <t>14121 SAN JOSE BOMBEO BUENA VISTA</t>
  </si>
  <si>
    <t>14122 SAN JOSE PLANTA</t>
  </si>
  <si>
    <t>14123 SAN JOSE OTROS PROCESOS OPERATIVOS</t>
  </si>
  <si>
    <t>14124 SAN JOSE GASTOS COMPARTIDOS</t>
  </si>
  <si>
    <t>14125 SAN JOSE COSTOS COMPARTIDOS</t>
  </si>
  <si>
    <t>1413 VICTORIA</t>
  </si>
  <si>
    <t>14131 VICTORIA PLANTA</t>
  </si>
  <si>
    <t>14132 VICTORIA PLANTA AGUAS RESIDUALES</t>
  </si>
  <si>
    <t>14133 VICTORIA OTROS PROCESOS OPERATIVOS</t>
  </si>
  <si>
    <t>14134 VICTORIA GASTOS COMPARTIDOS</t>
  </si>
  <si>
    <t>14135 VICTORIA COSTOS COMPARTIDOS</t>
  </si>
  <si>
    <t>1414 MARMATO</t>
  </si>
  <si>
    <t>14141 MARMATO PLANTA</t>
  </si>
  <si>
    <t>14142 MARMATO OTROS PROCESOS OPERATIVOS</t>
  </si>
  <si>
    <t>14143 MARMATO GASTOS COMPARTIDOS</t>
  </si>
  <si>
    <t>14144 MARMATO COSTOS COMPARTIDOS</t>
  </si>
  <si>
    <t>15144 MITSUBICHI OVM194</t>
  </si>
  <si>
    <t>15145 VACTOR OUD 152</t>
  </si>
  <si>
    <t>15146 CAMARA DE VIDEO VIK 484</t>
  </si>
  <si>
    <t>DESCRIPCIÓN</t>
  </si>
  <si>
    <t xml:space="preserve">VR. UNITARIO </t>
  </si>
  <si>
    <t xml:space="preserve">CANTIDAD </t>
  </si>
  <si>
    <t xml:space="preserve">VR.PARCIAL </t>
  </si>
  <si>
    <t>CAP-10</t>
  </si>
  <si>
    <t>SUMINISTROS</t>
  </si>
  <si>
    <t>Tubería PEAD 3" PN 16</t>
  </si>
  <si>
    <t>ml</t>
  </si>
  <si>
    <t>Uniones para polietileno 3"</t>
  </si>
  <si>
    <t>Administración</t>
  </si>
  <si>
    <t>SUBTOTAL</t>
  </si>
  <si>
    <t>Tubería PVC presión 6" RDE 21 unión mecánica</t>
  </si>
  <si>
    <t xml:space="preserve">PUEBLO RICO NEIRA </t>
  </si>
  <si>
    <t>Tubería PEAD 2" PN 16</t>
  </si>
  <si>
    <t>Uniones para polietileno 2"</t>
  </si>
  <si>
    <t>Tubería PEAD 1" PN 16</t>
  </si>
  <si>
    <t>Tubería PEAD 2" PN 20</t>
  </si>
  <si>
    <t>Uniones para polietileno 1 1/2"</t>
  </si>
  <si>
    <t>Uniones para polietileno 1"</t>
  </si>
  <si>
    <t xml:space="preserve">JAPON DORADA </t>
  </si>
  <si>
    <t xml:space="preserve">LA SAMARIA NORCASIA </t>
  </si>
  <si>
    <t>Tubería PEAD 1,5" PN 16</t>
  </si>
  <si>
    <t xml:space="preserve">MONTEBELLO SAMANÁ </t>
  </si>
  <si>
    <t xml:space="preserve">EL ROBLE  SAMANÁ </t>
  </si>
  <si>
    <t xml:space="preserve">CRISTALES  SAMANÁ </t>
  </si>
  <si>
    <t xml:space="preserve">BUENA VISTA   SAMANÁ </t>
  </si>
  <si>
    <t xml:space="preserve">SANTA MARTHA   SAMANÁ </t>
  </si>
  <si>
    <t>Tubería PEAD 1/2" PN 16</t>
  </si>
  <si>
    <t xml:space="preserve">EL BOSQUE   SAMANÁ </t>
  </si>
  <si>
    <t xml:space="preserve">BUENOS AIRES   SAMANÁ </t>
  </si>
  <si>
    <t xml:space="preserve">MACIEGAL LA MERCED </t>
  </si>
  <si>
    <t>Uniones PVC 1 1/2"</t>
  </si>
  <si>
    <t xml:space="preserve">LA FELISA  LA MERCED </t>
  </si>
  <si>
    <t xml:space="preserve">LA LOMA SALAMINA </t>
  </si>
  <si>
    <t xml:space="preserve">PASMI RIOSUCIO </t>
  </si>
  <si>
    <t>Tubería PVC presión 2" RDE 21 unión mecánica</t>
  </si>
  <si>
    <t>Tubería PVC presión 1/2" RDE 13,5</t>
  </si>
  <si>
    <t>Tubería PVC presión 1" RDE 21</t>
  </si>
  <si>
    <t>Tubería PVC presión 3/4" RDE 21</t>
  </si>
  <si>
    <t>Tubería PVC presión 3" RDE 21 unión mecánica</t>
  </si>
  <si>
    <t>Tubería PVC presión 1 1/2" RDE 21</t>
  </si>
  <si>
    <t xml:space="preserve">MOCHILON  SUPÍA </t>
  </si>
  <si>
    <t>Tubería PEAD 4" PN 16</t>
  </si>
  <si>
    <t xml:space="preserve">DESCRIPCION </t>
  </si>
  <si>
    <t xml:space="preserve">VALOR UNITARIO </t>
  </si>
  <si>
    <t>Etiquetas de fila</t>
  </si>
  <si>
    <t>Total general</t>
  </si>
  <si>
    <t xml:space="preserve">Suma de VALOR UNITARIO </t>
  </si>
  <si>
    <t xml:space="preserve">Suma de CANTIDAD </t>
  </si>
  <si>
    <t xml:space="preserve">LA CASTRILLONA AGUADAS </t>
  </si>
  <si>
    <t xml:space="preserve">COLORADOS  AGUADAS </t>
  </si>
  <si>
    <t xml:space="preserve">RÍO BLANCO MANIZALES </t>
  </si>
  <si>
    <t xml:space="preserve">ALTO PANDEAZUCAR  NEIRA </t>
  </si>
  <si>
    <t xml:space="preserve">MOSCOVITA NORCASIA </t>
  </si>
  <si>
    <t xml:space="preserve">LOS CEIBOS NORCASIA </t>
  </si>
  <si>
    <t xml:space="preserve">PALMA ALTA PACORA </t>
  </si>
  <si>
    <t xml:space="preserve">BUENOS AIRES  PACORA </t>
  </si>
  <si>
    <t xml:space="preserve">SAN DANIEL PENSILVANIA </t>
  </si>
  <si>
    <t xml:space="preserve">BOLIVIA  PENSILVANIA </t>
  </si>
  <si>
    <t xml:space="preserve">BLANDON RIOSUCIO </t>
  </si>
  <si>
    <t xml:space="preserve">IBERIA RIOSUCIO </t>
  </si>
  <si>
    <t xml:space="preserve">JORDAN RIOSUCIO </t>
  </si>
  <si>
    <t xml:space="preserve">ANDES  RIOSUCIO </t>
  </si>
  <si>
    <t xml:space="preserve">CAMBIA   RIOSUCIO </t>
  </si>
  <si>
    <t xml:space="preserve">LA COMPARSITA   RIOSUCIO </t>
  </si>
  <si>
    <t xml:space="preserve">PUEBLO VIEJO   RIOSUCIO </t>
  </si>
  <si>
    <t xml:space="preserve">LA SOFÍA  SAMANÁ </t>
  </si>
  <si>
    <t xml:space="preserve">GUAYAQUIL   SAMANÁ </t>
  </si>
  <si>
    <t xml:space="preserve">QUIEBRA DEL ABEJORRO SAMANÁ </t>
  </si>
  <si>
    <t xml:space="preserve">UNIÓN TENERIFE  SAMANÁ </t>
  </si>
  <si>
    <t xml:space="preserve">EL ARREBOL   SAMANÁ </t>
  </si>
  <si>
    <t xml:space="preserve">CALIFORNIA BAJA- SAN LUIS- LA RICA   SAMANÁ </t>
  </si>
  <si>
    <t xml:space="preserve">LA LIBERTAD  SAMANÁ </t>
  </si>
  <si>
    <t xml:space="preserve">DULCE NOMBRE   SAMANÁ </t>
  </si>
  <si>
    <t xml:space="preserve">AMOLADOR SUPÍA </t>
  </si>
  <si>
    <t xml:space="preserve">CUERVOS VILLAMARÍA  </t>
  </si>
  <si>
    <t>CÓDIGO INVENTARIO</t>
  </si>
  <si>
    <t xml:space="preserve">TOTAL SUMINNISTRO PEAD </t>
  </si>
  <si>
    <t>TOTAL SUMINNISTRO PVC</t>
  </si>
  <si>
    <t xml:space="preserve">GRUPO 2  SUMINNISTRO PEAD </t>
  </si>
  <si>
    <t>GRUPO 1  SUMINISTRO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</si>
</sst>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/>
    </xf>
    <xf numFmtId="44" fontId="0" fillId="0" borderId="1" xfId="2" applyFont="1" applyBorder="1"/>
    <xf numFmtId="44" fontId="0" fillId="3" borderId="1" xfId="2" applyFont="1" applyFill="1" applyBorder="1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4" fontId="0" fillId="0" borderId="1" xfId="2" applyFont="1" applyFill="1" applyBorder="1" applyAlignment="1"/>
    <xf numFmtId="44" fontId="0" fillId="0" borderId="1" xfId="2" applyFont="1" applyFill="1" applyBorder="1"/>
    <xf numFmtId="0" fontId="6" fillId="0" borderId="8" xfId="0" applyFont="1" applyBorder="1"/>
    <xf numFmtId="0" fontId="0" fillId="0" borderId="4" xfId="0" applyBorder="1" applyAlignment="1">
      <alignment horizontal="center"/>
    </xf>
    <xf numFmtId="44" fontId="0" fillId="3" borderId="7" xfId="0" applyNumberFormat="1" applyFill="1" applyBorder="1"/>
    <xf numFmtId="1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9" fontId="0" fillId="0" borderId="2" xfId="1" applyFont="1" applyBorder="1" applyAlignment="1">
      <alignment horizontal="right"/>
    </xf>
    <xf numFmtId="9" fontId="0" fillId="0" borderId="3" xfId="1" applyFont="1" applyBorder="1" applyAlignment="1">
      <alignment horizontal="right"/>
    </xf>
    <xf numFmtId="9" fontId="0" fillId="0" borderId="4" xfId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QUIPO" refreshedDate="44817.379296064813" createdVersion="8" refreshedVersion="8" minRefreshableVersion="3" recordCount="97" xr:uid="{00000000-000A-0000-FFFF-FFFF00000000}">
  <cacheSource type="worksheet">
    <worksheetSource ref="B1:D98" sheet="Hoja1"/>
  </cacheSource>
  <cacheFields count="3">
    <cacheField name="DESCRIPCION " numFmtId="0">
      <sharedItems count="19">
        <s v="Tubería PEAD 3&quot; PN 16"/>
        <s v="Uniones para polietileno 3&quot;"/>
        <s v="Tubería PVC presión 6&quot; RDE 21 unión mecánica"/>
        <s v="Tubería PEAD 2&quot; PN 16"/>
        <s v="Uniones para polietileno 2&quot;"/>
        <s v="Tubería PEAD 1&quot; PN 16"/>
        <s v="Tubería PEAD 2&quot; PN 20"/>
        <s v="Uniones para polietileno 1 1/2&quot;"/>
        <s v="Uniones para polietileno 1&quot;"/>
        <s v="Tubería PEAD 1,5&quot; PN 16"/>
        <s v="Tubería PEAD 1/2&quot; PN 16"/>
        <s v="Uniones PVC 1 1/2&quot;"/>
        <s v="Tubería PVC presión 2&quot; RDE 21 unión mecánica"/>
        <s v="Tubería PVC presión 1/2&quot; RDE 13,5"/>
        <s v="Tubería PVC presión 1&quot; RDE 21"/>
        <s v="Tubería PVC presión 3/4&quot; RDE 21"/>
        <s v="Tubería PVC presión 3&quot; RDE 21 unión mecánica"/>
        <s v="Tubería PVC presión 1 1/2&quot; RDE 21"/>
        <s v="Tubería PEAD 4&quot; PN 16"/>
      </sharedItems>
    </cacheField>
    <cacheField name="VALOR UNITARIO " numFmtId="0">
      <sharedItems containsSemiMixedTypes="0" containsString="0" containsNumber="1" minValue="2546.4809999999998" maxValue="110250"/>
    </cacheField>
    <cacheField name="CANTIDAD " numFmtId="0">
      <sharedItems containsSemiMixedTypes="0" containsString="0" containsNumber="1" containsInteger="1" minValue="1" maxValue="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">
  <r>
    <x v="0"/>
    <n v="26691.819000000003"/>
    <n v="300"/>
  </r>
  <r>
    <x v="1"/>
    <n v="48185.718000000001"/>
    <n v="9"/>
  </r>
  <r>
    <x v="2"/>
    <n v="110250"/>
    <n v="300"/>
  </r>
  <r>
    <x v="3"/>
    <n v="19523.4375"/>
    <n v="400"/>
  </r>
  <r>
    <x v="4"/>
    <n v="28113.75"/>
    <n v="6"/>
  </r>
  <r>
    <x v="5"/>
    <n v="14101.5"/>
    <n v="500"/>
  </r>
  <r>
    <x v="6"/>
    <n v="26464"/>
    <n v="500"/>
  </r>
  <r>
    <x v="7"/>
    <n v="4350"/>
    <n v="9"/>
  </r>
  <r>
    <x v="8"/>
    <n v="5800"/>
    <n v="8"/>
  </r>
  <r>
    <x v="4"/>
    <n v="28113.75"/>
    <n v="9"/>
  </r>
  <r>
    <x v="3"/>
    <n v="19523.4375"/>
    <n v="1500"/>
  </r>
  <r>
    <x v="4"/>
    <n v="28113.75"/>
    <n v="15"/>
  </r>
  <r>
    <x v="9"/>
    <n v="5986.3545000000004"/>
    <n v="600"/>
  </r>
  <r>
    <x v="7"/>
    <n v="4350"/>
    <n v="10"/>
  </r>
  <r>
    <x v="9"/>
    <n v="5986.3545000000004"/>
    <n v="200"/>
  </r>
  <r>
    <x v="3"/>
    <n v="19523.4375"/>
    <n v="200"/>
  </r>
  <r>
    <x v="7"/>
    <n v="4350"/>
    <n v="1"/>
  </r>
  <r>
    <x v="4"/>
    <n v="28113.75"/>
    <n v="1"/>
  </r>
  <r>
    <x v="5"/>
    <n v="14101.5"/>
    <n v="500"/>
  </r>
  <r>
    <x v="8"/>
    <n v="5800"/>
    <n v="2"/>
  </r>
  <r>
    <x v="9"/>
    <n v="5986.3545000000004"/>
    <n v="300"/>
  </r>
  <r>
    <x v="7"/>
    <n v="4350"/>
    <n v="2"/>
  </r>
  <r>
    <x v="9"/>
    <n v="5986.3545000000004"/>
    <n v="900"/>
  </r>
  <r>
    <x v="3"/>
    <n v="19523.4375"/>
    <n v="200"/>
  </r>
  <r>
    <x v="7"/>
    <n v="4350"/>
    <n v="15"/>
  </r>
  <r>
    <x v="4"/>
    <n v="28113.75"/>
    <n v="1"/>
  </r>
  <r>
    <x v="5"/>
    <n v="14101.5"/>
    <n v="900"/>
  </r>
  <r>
    <x v="8"/>
    <n v="5800"/>
    <n v="11"/>
  </r>
  <r>
    <x v="3"/>
    <n v="19523.4375"/>
    <n v="400"/>
  </r>
  <r>
    <x v="4"/>
    <n v="28113.75"/>
    <n v="6"/>
  </r>
  <r>
    <x v="5"/>
    <n v="14101.5"/>
    <n v="700"/>
  </r>
  <r>
    <x v="8"/>
    <n v="5800"/>
    <n v="3"/>
  </r>
  <r>
    <x v="9"/>
    <n v="5986.3545000000004"/>
    <n v="500"/>
  </r>
  <r>
    <x v="3"/>
    <n v="19523.4375"/>
    <n v="400"/>
  </r>
  <r>
    <x v="4"/>
    <n v="28113.75"/>
    <n v="5"/>
  </r>
  <r>
    <x v="5"/>
    <n v="14101.5"/>
    <n v="300"/>
  </r>
  <r>
    <x v="8"/>
    <n v="5800"/>
    <n v="3"/>
  </r>
  <r>
    <x v="9"/>
    <n v="5986.3545000000004"/>
    <n v="500"/>
  </r>
  <r>
    <x v="7"/>
    <n v="4350"/>
    <n v="8"/>
  </r>
  <r>
    <x v="5"/>
    <n v="14101.5"/>
    <n v="500"/>
  </r>
  <r>
    <x v="8"/>
    <n v="5800"/>
    <n v="8"/>
  </r>
  <r>
    <x v="3"/>
    <n v="19523.4375"/>
    <n v="600"/>
  </r>
  <r>
    <x v="4"/>
    <n v="28113.75"/>
    <n v="30"/>
  </r>
  <r>
    <x v="10"/>
    <n v="2546.4809999999998"/>
    <n v="500"/>
  </r>
  <r>
    <x v="9"/>
    <n v="5986.3545000000004"/>
    <n v="600"/>
  </r>
  <r>
    <x v="7"/>
    <n v="4350"/>
    <n v="5"/>
  </r>
  <r>
    <x v="5"/>
    <n v="14101.5"/>
    <n v="900"/>
  </r>
  <r>
    <x v="8"/>
    <n v="5800"/>
    <n v="20"/>
  </r>
  <r>
    <x v="10"/>
    <n v="2546.4809999999998"/>
    <n v="200"/>
  </r>
  <r>
    <x v="5"/>
    <n v="14101.5"/>
    <n v="500"/>
  </r>
  <r>
    <x v="8"/>
    <n v="5800"/>
    <n v="5"/>
  </r>
  <r>
    <x v="9"/>
    <n v="5986.3545000000004"/>
    <n v="500"/>
  </r>
  <r>
    <x v="7"/>
    <n v="4350"/>
    <n v="5"/>
  </r>
  <r>
    <x v="8"/>
    <n v="5800"/>
    <n v="20"/>
  </r>
  <r>
    <x v="9"/>
    <n v="5986.3545000000004"/>
    <n v="400"/>
  </r>
  <r>
    <x v="6"/>
    <n v="26464"/>
    <n v="300"/>
  </r>
  <r>
    <x v="0"/>
    <n v="26691.819000000003"/>
    <n v="200"/>
  </r>
  <r>
    <x v="11"/>
    <n v="3250"/>
    <n v="240"/>
  </r>
  <r>
    <x v="0"/>
    <n v="26691.819000000003"/>
    <n v="200"/>
  </r>
  <r>
    <x v="0"/>
    <n v="26691.819000000003"/>
    <n v="2000"/>
  </r>
  <r>
    <x v="1"/>
    <n v="48185.718000000001"/>
    <n v="40"/>
  </r>
  <r>
    <x v="3"/>
    <n v="19523.4375"/>
    <n v="400"/>
  </r>
  <r>
    <x v="3"/>
    <n v="19523.4375"/>
    <n v="120"/>
  </r>
  <r>
    <x v="0"/>
    <n v="26691.819000000003"/>
    <n v="100"/>
  </r>
  <r>
    <x v="12"/>
    <n v="16241.666666666666"/>
    <n v="600"/>
  </r>
  <r>
    <x v="13"/>
    <n v="3375"/>
    <n v="900"/>
  </r>
  <r>
    <x v="14"/>
    <n v="5866.666666666667"/>
    <n v="480"/>
  </r>
  <r>
    <x v="0"/>
    <n v="26691.819000000003"/>
    <n v="100"/>
  </r>
  <r>
    <x v="12"/>
    <n v="16241.666666666666"/>
    <n v="150"/>
  </r>
  <r>
    <x v="13"/>
    <n v="3375"/>
    <n v="180"/>
  </r>
  <r>
    <x v="15"/>
    <n v="4165"/>
    <n v="180"/>
  </r>
  <r>
    <x v="14"/>
    <n v="5866.666666666667"/>
    <n v="210"/>
  </r>
  <r>
    <x v="3"/>
    <n v="19523.4375"/>
    <n v="200"/>
  </r>
  <r>
    <x v="12"/>
    <n v="16241.666666666666"/>
    <n v="200"/>
  </r>
  <r>
    <x v="14"/>
    <n v="5866.666666666667"/>
    <n v="100"/>
  </r>
  <r>
    <x v="3"/>
    <n v="19523.4375"/>
    <n v="300"/>
  </r>
  <r>
    <x v="4"/>
    <n v="28113.75"/>
    <n v="5"/>
  </r>
  <r>
    <x v="12"/>
    <n v="16241.666666666666"/>
    <n v="450"/>
  </r>
  <r>
    <x v="13"/>
    <n v="3375"/>
    <n v="200"/>
  </r>
  <r>
    <x v="12"/>
    <n v="16241.666666666666"/>
    <n v="200"/>
  </r>
  <r>
    <x v="3"/>
    <n v="19523.4375"/>
    <n v="400"/>
  </r>
  <r>
    <x v="0"/>
    <n v="26691.819000000003"/>
    <n v="200"/>
  </r>
  <r>
    <x v="14"/>
    <n v="5866.666666666667"/>
    <n v="200"/>
  </r>
  <r>
    <x v="4"/>
    <n v="28113.75"/>
    <n v="14"/>
  </r>
  <r>
    <x v="1"/>
    <n v="48185.718000000001"/>
    <n v="16"/>
  </r>
  <r>
    <x v="12"/>
    <n v="16241.666666666666"/>
    <n v="15"/>
  </r>
  <r>
    <x v="16"/>
    <n v="40500"/>
    <n v="15"/>
  </r>
  <r>
    <x v="3"/>
    <n v="19523.4375"/>
    <n v="500"/>
  </r>
  <r>
    <x v="4"/>
    <n v="28113.75"/>
    <n v="15"/>
  </r>
  <r>
    <x v="14"/>
    <n v="5866.666666666667"/>
    <n v="50"/>
  </r>
  <r>
    <x v="17"/>
    <n v="13783.333333333334"/>
    <n v="300"/>
  </r>
  <r>
    <x v="3"/>
    <n v="19523.4375"/>
    <n v="200"/>
  </r>
  <r>
    <x v="4"/>
    <n v="28113.75"/>
    <n v="4"/>
  </r>
  <r>
    <x v="6"/>
    <n v="26464"/>
    <n v="500"/>
  </r>
  <r>
    <x v="18"/>
    <n v="39666.627"/>
    <n v="500"/>
  </r>
  <r>
    <x v="4"/>
    <n v="28113.75"/>
    <n v="8"/>
  </r>
  <r>
    <x v="10"/>
    <n v="2546.4809999999998"/>
    <n v="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C23" firstHeaderRow="0" firstDataRow="1" firstDataCol="1"/>
  <pivotFields count="3">
    <pivotField axis="axisRow" showAll="0">
      <items count="20">
        <item x="5"/>
        <item x="9"/>
        <item x="10"/>
        <item x="3"/>
        <item x="6"/>
        <item x="0"/>
        <item x="18"/>
        <item x="17"/>
        <item x="14"/>
        <item x="13"/>
        <item x="12"/>
        <item x="16"/>
        <item x="15"/>
        <item x="2"/>
        <item x="7"/>
        <item x="8"/>
        <item x="4"/>
        <item x="1"/>
        <item x="11"/>
        <item t="default"/>
      </items>
    </pivotField>
    <pivotField dataField="1"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ALOR UNITARIO " fld="1" baseField="0" baseItem="0"/>
    <dataField name="Suma de CANTIDAD 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23"/>
  <sheetViews>
    <sheetView topLeftCell="A6" workbookViewId="0">
      <selection activeCell="C4" sqref="C4:C22"/>
    </sheetView>
  </sheetViews>
  <sheetFormatPr baseColWidth="10" defaultRowHeight="15" x14ac:dyDescent="0.25"/>
  <cols>
    <col min="1" max="1" width="42.42578125" bestFit="1" customWidth="1"/>
    <col min="2" max="2" width="25" bestFit="1" customWidth="1"/>
    <col min="3" max="3" width="18.85546875" bestFit="1" customWidth="1"/>
  </cols>
  <sheetData>
    <row r="3" spans="1:3" x14ac:dyDescent="0.25">
      <c r="A3" s="5" t="s">
        <v>208</v>
      </c>
      <c r="B3" t="s">
        <v>210</v>
      </c>
      <c r="C3" t="s">
        <v>211</v>
      </c>
    </row>
    <row r="4" spans="1:3" x14ac:dyDescent="0.25">
      <c r="A4" s="6" t="s">
        <v>178</v>
      </c>
      <c r="B4">
        <v>112812</v>
      </c>
      <c r="C4">
        <v>4800</v>
      </c>
    </row>
    <row r="5" spans="1:3" x14ac:dyDescent="0.25">
      <c r="A5" s="6" t="s">
        <v>184</v>
      </c>
      <c r="B5">
        <v>53877.190500000004</v>
      </c>
      <c r="C5">
        <v>4500</v>
      </c>
    </row>
    <row r="6" spans="1:3" x14ac:dyDescent="0.25">
      <c r="A6" s="6" t="s">
        <v>190</v>
      </c>
      <c r="B6">
        <v>7639.4429999999993</v>
      </c>
      <c r="C6">
        <v>2200</v>
      </c>
    </row>
    <row r="7" spans="1:3" x14ac:dyDescent="0.25">
      <c r="A7" s="6" t="s">
        <v>176</v>
      </c>
      <c r="B7">
        <v>273328.125</v>
      </c>
      <c r="C7">
        <v>5820</v>
      </c>
    </row>
    <row r="8" spans="1:3" x14ac:dyDescent="0.25">
      <c r="A8" s="6" t="s">
        <v>179</v>
      </c>
      <c r="B8">
        <v>79392</v>
      </c>
      <c r="C8">
        <v>1300</v>
      </c>
    </row>
    <row r="9" spans="1:3" x14ac:dyDescent="0.25">
      <c r="A9" s="6" t="s">
        <v>169</v>
      </c>
      <c r="B9">
        <v>186842.73300000007</v>
      </c>
      <c r="C9">
        <v>3100</v>
      </c>
    </row>
    <row r="10" spans="1:3" x14ac:dyDescent="0.25">
      <c r="A10" s="6" t="s">
        <v>205</v>
      </c>
      <c r="B10">
        <v>39666.627</v>
      </c>
      <c r="C10">
        <v>500</v>
      </c>
    </row>
    <row r="11" spans="1:3" x14ac:dyDescent="0.25">
      <c r="A11" s="6" t="s">
        <v>203</v>
      </c>
      <c r="B11">
        <v>13783.333333333334</v>
      </c>
      <c r="C11">
        <v>300</v>
      </c>
    </row>
    <row r="12" spans="1:3" x14ac:dyDescent="0.25">
      <c r="A12" s="6" t="s">
        <v>200</v>
      </c>
      <c r="B12">
        <v>29333.333333333336</v>
      </c>
      <c r="C12">
        <v>1040</v>
      </c>
    </row>
    <row r="13" spans="1:3" x14ac:dyDescent="0.25">
      <c r="A13" s="6" t="s">
        <v>199</v>
      </c>
      <c r="B13">
        <v>10125</v>
      </c>
      <c r="C13">
        <v>1280</v>
      </c>
    </row>
    <row r="14" spans="1:3" x14ac:dyDescent="0.25">
      <c r="A14" s="6" t="s">
        <v>198</v>
      </c>
      <c r="B14">
        <v>97450</v>
      </c>
      <c r="C14">
        <v>1615</v>
      </c>
    </row>
    <row r="15" spans="1:3" x14ac:dyDescent="0.25">
      <c r="A15" s="6" t="s">
        <v>202</v>
      </c>
      <c r="B15">
        <v>40500</v>
      </c>
      <c r="C15">
        <v>15</v>
      </c>
    </row>
    <row r="16" spans="1:3" x14ac:dyDescent="0.25">
      <c r="A16" s="6" t="s">
        <v>201</v>
      </c>
      <c r="B16">
        <v>4165</v>
      </c>
      <c r="C16">
        <v>180</v>
      </c>
    </row>
    <row r="17" spans="1:3" x14ac:dyDescent="0.25">
      <c r="A17" s="6" t="s">
        <v>174</v>
      </c>
      <c r="B17">
        <v>110250</v>
      </c>
      <c r="C17">
        <v>300</v>
      </c>
    </row>
    <row r="18" spans="1:3" x14ac:dyDescent="0.25">
      <c r="A18" s="6" t="s">
        <v>180</v>
      </c>
      <c r="B18">
        <v>34800</v>
      </c>
      <c r="C18">
        <v>55</v>
      </c>
    </row>
    <row r="19" spans="1:3" x14ac:dyDescent="0.25">
      <c r="A19" s="6" t="s">
        <v>181</v>
      </c>
      <c r="B19">
        <v>52200</v>
      </c>
      <c r="C19">
        <v>80</v>
      </c>
    </row>
    <row r="20" spans="1:3" x14ac:dyDescent="0.25">
      <c r="A20" s="6" t="s">
        <v>177</v>
      </c>
      <c r="B20">
        <v>365478.75</v>
      </c>
      <c r="C20">
        <v>119</v>
      </c>
    </row>
    <row r="21" spans="1:3" x14ac:dyDescent="0.25">
      <c r="A21" s="6" t="s">
        <v>171</v>
      </c>
      <c r="B21">
        <v>144557.15400000001</v>
      </c>
      <c r="C21">
        <v>65</v>
      </c>
    </row>
    <row r="22" spans="1:3" x14ac:dyDescent="0.25">
      <c r="A22" s="6" t="s">
        <v>194</v>
      </c>
      <c r="B22">
        <v>3250</v>
      </c>
      <c r="C22">
        <v>240</v>
      </c>
    </row>
    <row r="23" spans="1:3" x14ac:dyDescent="0.25">
      <c r="A23" s="6" t="s">
        <v>209</v>
      </c>
      <c r="B23">
        <v>1659450.6891666669</v>
      </c>
      <c r="C23">
        <v>27509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74"/>
  <sheetViews>
    <sheetView tabSelected="1" view="pageBreakPreview" zoomScale="90" zoomScaleNormal="100" zoomScaleSheetLayoutView="90" workbookViewId="0">
      <selection activeCell="B5" sqref="B5:C5"/>
    </sheetView>
  </sheetViews>
  <sheetFormatPr baseColWidth="10" defaultRowHeight="15" x14ac:dyDescent="0.25"/>
  <cols>
    <col min="3" max="3" width="19.42578125" customWidth="1"/>
    <col min="4" max="4" width="20" customWidth="1"/>
    <col min="6" max="6" width="20.42578125" bestFit="1" customWidth="1"/>
    <col min="7" max="7" width="11.42578125" customWidth="1"/>
    <col min="8" max="8" width="19" bestFit="1" customWidth="1"/>
  </cols>
  <sheetData>
    <row r="2" spans="1:8" ht="15.75" customHeight="1" x14ac:dyDescent="0.25">
      <c r="A2" s="24" t="s">
        <v>243</v>
      </c>
      <c r="B2" s="25"/>
      <c r="C2" s="25"/>
      <c r="D2" s="25"/>
      <c r="E2" s="25"/>
      <c r="F2" s="25"/>
      <c r="G2" s="25"/>
      <c r="H2" s="25"/>
    </row>
    <row r="3" spans="1:8" ht="15.75" x14ac:dyDescent="0.25">
      <c r="A3" s="26" t="s">
        <v>175</v>
      </c>
      <c r="B3" s="26"/>
      <c r="C3" s="26"/>
      <c r="D3" s="26"/>
      <c r="E3" s="26"/>
      <c r="F3" s="26"/>
      <c r="G3" s="26"/>
      <c r="H3" s="26"/>
    </row>
    <row r="4" spans="1:8" x14ac:dyDescent="0.25">
      <c r="A4" s="1" t="s">
        <v>0</v>
      </c>
      <c r="B4" s="27" t="s">
        <v>163</v>
      </c>
      <c r="C4" s="28"/>
      <c r="D4" s="9" t="s">
        <v>239</v>
      </c>
      <c r="E4" s="1" t="s">
        <v>1</v>
      </c>
      <c r="F4" s="1" t="s">
        <v>164</v>
      </c>
      <c r="G4" s="1" t="s">
        <v>165</v>
      </c>
      <c r="H4" s="1" t="s">
        <v>166</v>
      </c>
    </row>
    <row r="5" spans="1:8" x14ac:dyDescent="0.25">
      <c r="A5" s="11">
        <v>27</v>
      </c>
      <c r="B5" s="36" t="s">
        <v>174</v>
      </c>
      <c r="C5" s="36"/>
      <c r="D5" s="12">
        <v>1639</v>
      </c>
      <c r="E5" s="4" t="s">
        <v>170</v>
      </c>
      <c r="F5" s="13">
        <v>166271.95666666667</v>
      </c>
      <c r="G5" s="4">
        <v>300</v>
      </c>
      <c r="H5" s="14">
        <f>+ROUND(G5*F5,0)</f>
        <v>49881587</v>
      </c>
    </row>
    <row r="6" spans="1:8" x14ac:dyDescent="0.25">
      <c r="A6" s="35" t="s">
        <v>3</v>
      </c>
      <c r="B6" s="35"/>
      <c r="C6" s="35"/>
      <c r="D6" s="35"/>
      <c r="E6" s="35"/>
      <c r="F6" s="35"/>
      <c r="G6" s="35"/>
      <c r="H6" s="2">
        <f>SUM(H3:H5)</f>
        <v>49881587</v>
      </c>
    </row>
    <row r="7" spans="1:8" x14ac:dyDescent="0.25">
      <c r="A7" s="19" t="s">
        <v>172</v>
      </c>
      <c r="B7" s="20"/>
      <c r="C7" s="21"/>
      <c r="D7" s="8"/>
      <c r="E7" s="31">
        <v>0.11</v>
      </c>
      <c r="F7" s="32"/>
      <c r="G7" s="33"/>
      <c r="H7" s="2">
        <f>+ROUND(H6*E7,0)</f>
        <v>5486975</v>
      </c>
    </row>
    <row r="8" spans="1:8" x14ac:dyDescent="0.25">
      <c r="A8" s="19" t="s">
        <v>173</v>
      </c>
      <c r="B8" s="20"/>
      <c r="C8" s="20"/>
      <c r="D8" s="20"/>
      <c r="E8" s="20"/>
      <c r="F8" s="20"/>
      <c r="G8" s="21"/>
      <c r="H8" s="3">
        <f>SUM(H6:H7)</f>
        <v>55368562</v>
      </c>
    </row>
    <row r="10" spans="1:8" ht="15.75" x14ac:dyDescent="0.25">
      <c r="A10" s="26" t="s">
        <v>197</v>
      </c>
      <c r="B10" s="26"/>
      <c r="C10" s="26"/>
      <c r="D10" s="26"/>
      <c r="E10" s="26"/>
      <c r="F10" s="26"/>
      <c r="G10" s="26"/>
      <c r="H10" s="26"/>
    </row>
    <row r="11" spans="1:8" x14ac:dyDescent="0.25">
      <c r="A11" s="1" t="s">
        <v>0</v>
      </c>
      <c r="B11" s="27" t="s">
        <v>163</v>
      </c>
      <c r="C11" s="28"/>
      <c r="D11" s="9" t="s">
        <v>239</v>
      </c>
      <c r="E11" s="1" t="s">
        <v>1</v>
      </c>
      <c r="F11" s="1" t="s">
        <v>164</v>
      </c>
      <c r="G11" s="1" t="s">
        <v>165</v>
      </c>
      <c r="H11" s="1" t="s">
        <v>166</v>
      </c>
    </row>
    <row r="12" spans="1:8" ht="33" customHeight="1" x14ac:dyDescent="0.25">
      <c r="A12" s="11">
        <v>24</v>
      </c>
      <c r="B12" s="36" t="s">
        <v>198</v>
      </c>
      <c r="C12" s="36"/>
      <c r="D12" s="11">
        <v>1605</v>
      </c>
      <c r="E12" s="4" t="s">
        <v>170</v>
      </c>
      <c r="F12" s="13">
        <v>21172.48</v>
      </c>
      <c r="G12" s="4">
        <v>408</v>
      </c>
      <c r="H12" s="14">
        <f>+ROUND(G12*F12,0)</f>
        <v>8638372</v>
      </c>
    </row>
    <row r="13" spans="1:8" x14ac:dyDescent="0.25">
      <c r="A13" s="11">
        <v>28</v>
      </c>
      <c r="B13" s="34" t="s">
        <v>199</v>
      </c>
      <c r="C13" s="34"/>
      <c r="D13" s="11">
        <v>6288</v>
      </c>
      <c r="E13" s="4" t="s">
        <v>170</v>
      </c>
      <c r="F13" s="13">
        <v>3375</v>
      </c>
      <c r="G13" s="4">
        <v>600</v>
      </c>
      <c r="H13" s="14">
        <f t="shared" ref="H13:H14" si="0">+ROUND(G13*F13,0)</f>
        <v>2025000</v>
      </c>
    </row>
    <row r="14" spans="1:8" x14ac:dyDescent="0.25">
      <c r="A14" s="11">
        <v>30</v>
      </c>
      <c r="B14" s="34" t="s">
        <v>200</v>
      </c>
      <c r="C14" s="34"/>
      <c r="D14" s="11">
        <v>1599</v>
      </c>
      <c r="E14" s="4" t="s">
        <v>170</v>
      </c>
      <c r="F14" s="13">
        <v>5870.6666666666661</v>
      </c>
      <c r="G14" s="4">
        <v>480</v>
      </c>
      <c r="H14" s="14">
        <f t="shared" si="0"/>
        <v>2817920</v>
      </c>
    </row>
    <row r="15" spans="1:8" x14ac:dyDescent="0.25">
      <c r="A15" s="35" t="s">
        <v>3</v>
      </c>
      <c r="B15" s="35"/>
      <c r="C15" s="35"/>
      <c r="D15" s="35"/>
      <c r="E15" s="35"/>
      <c r="F15" s="35"/>
      <c r="G15" s="35"/>
      <c r="H15" s="2">
        <f>SUM(H12:H14)</f>
        <v>13481292</v>
      </c>
    </row>
    <row r="16" spans="1:8" x14ac:dyDescent="0.25">
      <c r="A16" s="19" t="s">
        <v>172</v>
      </c>
      <c r="B16" s="20"/>
      <c r="C16" s="21"/>
      <c r="D16" s="8"/>
      <c r="E16" s="31">
        <v>0.11</v>
      </c>
      <c r="F16" s="32"/>
      <c r="G16" s="33"/>
      <c r="H16" s="2">
        <f>+ROUND(H15*E16,0)</f>
        <v>1482942</v>
      </c>
    </row>
    <row r="17" spans="1:8" x14ac:dyDescent="0.25">
      <c r="A17" s="19" t="s">
        <v>173</v>
      </c>
      <c r="B17" s="20"/>
      <c r="C17" s="20"/>
      <c r="D17" s="20"/>
      <c r="E17" s="20"/>
      <c r="F17" s="20"/>
      <c r="G17" s="21"/>
      <c r="H17" s="3">
        <f>SUM(H15:H16)</f>
        <v>14964234</v>
      </c>
    </row>
    <row r="19" spans="1:8" ht="15.75" x14ac:dyDescent="0.25">
      <c r="A19" s="26" t="s">
        <v>222</v>
      </c>
      <c r="B19" s="26"/>
      <c r="C19" s="26"/>
      <c r="D19" s="26"/>
      <c r="E19" s="26"/>
      <c r="F19" s="26"/>
      <c r="G19" s="26"/>
      <c r="H19" s="26"/>
    </row>
    <row r="20" spans="1:8" x14ac:dyDescent="0.25">
      <c r="A20" s="1" t="s">
        <v>0</v>
      </c>
      <c r="B20" s="27" t="s">
        <v>163</v>
      </c>
      <c r="C20" s="28"/>
      <c r="D20" s="9" t="s">
        <v>239</v>
      </c>
      <c r="E20" s="1" t="s">
        <v>1</v>
      </c>
      <c r="F20" s="1" t="s">
        <v>164</v>
      </c>
      <c r="G20" s="1" t="s">
        <v>165</v>
      </c>
      <c r="H20" s="1" t="s">
        <v>166</v>
      </c>
    </row>
    <row r="21" spans="1:8" x14ac:dyDescent="0.25">
      <c r="A21" s="11">
        <v>24</v>
      </c>
      <c r="B21" s="36" t="s">
        <v>198</v>
      </c>
      <c r="C21" s="36"/>
      <c r="D21" s="12">
        <v>1605</v>
      </c>
      <c r="E21" s="4" t="s">
        <v>170</v>
      </c>
      <c r="F21" s="13">
        <v>21172.48</v>
      </c>
      <c r="G21" s="4">
        <v>150</v>
      </c>
      <c r="H21" s="14">
        <f t="shared" ref="H21:H24" si="1">+ROUND(G21*F21,0)</f>
        <v>3175872</v>
      </c>
    </row>
    <row r="22" spans="1:8" x14ac:dyDescent="0.25">
      <c r="A22" s="11">
        <v>28</v>
      </c>
      <c r="B22" s="34" t="s">
        <v>199</v>
      </c>
      <c r="C22" s="34"/>
      <c r="D22" s="11">
        <v>6288</v>
      </c>
      <c r="E22" s="4" t="s">
        <v>170</v>
      </c>
      <c r="F22" s="13">
        <v>3375</v>
      </c>
      <c r="G22" s="4">
        <v>180</v>
      </c>
      <c r="H22" s="14">
        <f t="shared" si="1"/>
        <v>607500</v>
      </c>
    </row>
    <row r="23" spans="1:8" x14ac:dyDescent="0.25">
      <c r="A23" s="11">
        <v>29</v>
      </c>
      <c r="B23" s="34" t="s">
        <v>201</v>
      </c>
      <c r="C23" s="34"/>
      <c r="D23" s="11">
        <v>1595</v>
      </c>
      <c r="E23" s="4" t="s">
        <v>170</v>
      </c>
      <c r="F23" s="13">
        <v>4183.4449999999997</v>
      </c>
      <c r="G23" s="4">
        <v>180</v>
      </c>
      <c r="H23" s="14">
        <f t="shared" si="1"/>
        <v>753020</v>
      </c>
    </row>
    <row r="24" spans="1:8" x14ac:dyDescent="0.25">
      <c r="A24" s="11">
        <v>30</v>
      </c>
      <c r="B24" s="34" t="s">
        <v>200</v>
      </c>
      <c r="C24" s="34"/>
      <c r="D24" s="11">
        <v>1599</v>
      </c>
      <c r="E24" s="4" t="s">
        <v>170</v>
      </c>
      <c r="F24" s="13">
        <v>5870.6666666666661</v>
      </c>
      <c r="G24" s="4">
        <v>210</v>
      </c>
      <c r="H24" s="14">
        <f t="shared" si="1"/>
        <v>1232840</v>
      </c>
    </row>
    <row r="25" spans="1:8" x14ac:dyDescent="0.25">
      <c r="A25" s="35" t="s">
        <v>3</v>
      </c>
      <c r="B25" s="35"/>
      <c r="C25" s="35"/>
      <c r="D25" s="35"/>
      <c r="E25" s="35"/>
      <c r="F25" s="35"/>
      <c r="G25" s="35"/>
      <c r="H25" s="2">
        <f>SUM(H21:H24)</f>
        <v>5769232</v>
      </c>
    </row>
    <row r="26" spans="1:8" x14ac:dyDescent="0.25">
      <c r="A26" s="19" t="s">
        <v>172</v>
      </c>
      <c r="B26" s="20"/>
      <c r="C26" s="21"/>
      <c r="D26" s="8"/>
      <c r="E26" s="31">
        <v>0.11</v>
      </c>
      <c r="F26" s="32"/>
      <c r="G26" s="33"/>
      <c r="H26" s="2">
        <f>+ROUND(H25*E26,0)</f>
        <v>634616</v>
      </c>
    </row>
    <row r="27" spans="1:8" x14ac:dyDescent="0.25">
      <c r="A27" s="19" t="s">
        <v>173</v>
      </c>
      <c r="B27" s="20"/>
      <c r="C27" s="20"/>
      <c r="D27" s="20"/>
      <c r="E27" s="20"/>
      <c r="F27" s="20"/>
      <c r="G27" s="21"/>
      <c r="H27" s="3">
        <f>SUM(H25:H26)</f>
        <v>6403848</v>
      </c>
    </row>
    <row r="29" spans="1:8" ht="15.75" x14ac:dyDescent="0.25">
      <c r="A29" s="26" t="s">
        <v>223</v>
      </c>
      <c r="B29" s="26"/>
      <c r="C29" s="26"/>
      <c r="D29" s="26"/>
      <c r="E29" s="26"/>
      <c r="F29" s="26"/>
      <c r="G29" s="26"/>
      <c r="H29" s="26"/>
    </row>
    <row r="30" spans="1:8" x14ac:dyDescent="0.25">
      <c r="A30" s="1" t="s">
        <v>0</v>
      </c>
      <c r="B30" s="27" t="s">
        <v>163</v>
      </c>
      <c r="C30" s="28"/>
      <c r="D30" s="9" t="s">
        <v>239</v>
      </c>
      <c r="E30" s="1" t="s">
        <v>1</v>
      </c>
      <c r="F30" s="1" t="s">
        <v>164</v>
      </c>
      <c r="G30" s="1" t="s">
        <v>165</v>
      </c>
      <c r="H30" s="1" t="s">
        <v>166</v>
      </c>
    </row>
    <row r="31" spans="1:8" x14ac:dyDescent="0.25">
      <c r="A31" s="11">
        <v>24</v>
      </c>
      <c r="B31" s="36" t="s">
        <v>198</v>
      </c>
      <c r="C31" s="36"/>
      <c r="D31" s="12">
        <v>1605</v>
      </c>
      <c r="E31" s="4" t="s">
        <v>170</v>
      </c>
      <c r="F31" s="13">
        <v>21172.48</v>
      </c>
      <c r="G31" s="4">
        <v>200</v>
      </c>
      <c r="H31" s="14">
        <f t="shared" ref="H31:H32" si="2">+ROUND(G31*F31,0)</f>
        <v>4234496</v>
      </c>
    </row>
    <row r="32" spans="1:8" x14ac:dyDescent="0.25">
      <c r="A32" s="11">
        <v>30</v>
      </c>
      <c r="B32" s="34" t="s">
        <v>200</v>
      </c>
      <c r="C32" s="34"/>
      <c r="D32" s="11">
        <v>1599</v>
      </c>
      <c r="E32" s="4" t="s">
        <v>170</v>
      </c>
      <c r="F32" s="13">
        <v>5870.6666666666661</v>
      </c>
      <c r="G32" s="4">
        <v>96</v>
      </c>
      <c r="H32" s="14">
        <f t="shared" si="2"/>
        <v>563584</v>
      </c>
    </row>
    <row r="33" spans="1:8" x14ac:dyDescent="0.25">
      <c r="A33" s="35" t="s">
        <v>3</v>
      </c>
      <c r="B33" s="35"/>
      <c r="C33" s="35"/>
      <c r="D33" s="35"/>
      <c r="E33" s="35"/>
      <c r="F33" s="35"/>
      <c r="G33" s="35"/>
      <c r="H33" s="2">
        <f>SUM(H31:H32)</f>
        <v>4798080</v>
      </c>
    </row>
    <row r="34" spans="1:8" x14ac:dyDescent="0.25">
      <c r="A34" s="19" t="s">
        <v>172</v>
      </c>
      <c r="B34" s="20"/>
      <c r="C34" s="21"/>
      <c r="D34" s="8"/>
      <c r="E34" s="31">
        <v>0.11</v>
      </c>
      <c r="F34" s="32"/>
      <c r="G34" s="33"/>
      <c r="H34" s="2">
        <f>+ROUND(H33*E34,0)</f>
        <v>527789</v>
      </c>
    </row>
    <row r="35" spans="1:8" x14ac:dyDescent="0.25">
      <c r="A35" s="19" t="s">
        <v>173</v>
      </c>
      <c r="B35" s="20"/>
      <c r="C35" s="20"/>
      <c r="D35" s="20"/>
      <c r="E35" s="20"/>
      <c r="F35" s="20"/>
      <c r="G35" s="21"/>
      <c r="H35" s="3">
        <f>SUM(H33:H34)</f>
        <v>5325869</v>
      </c>
    </row>
    <row r="37" spans="1:8" ht="15.75" x14ac:dyDescent="0.25">
      <c r="A37" s="26" t="s">
        <v>224</v>
      </c>
      <c r="B37" s="26"/>
      <c r="C37" s="26"/>
      <c r="D37" s="26"/>
      <c r="E37" s="26"/>
      <c r="F37" s="26"/>
      <c r="G37" s="26"/>
      <c r="H37" s="26"/>
    </row>
    <row r="38" spans="1:8" x14ac:dyDescent="0.25">
      <c r="A38" s="1" t="s">
        <v>0</v>
      </c>
      <c r="B38" s="27" t="s">
        <v>163</v>
      </c>
      <c r="C38" s="28"/>
      <c r="D38" s="9" t="s">
        <v>239</v>
      </c>
      <c r="E38" s="1" t="s">
        <v>1</v>
      </c>
      <c r="F38" s="1" t="s">
        <v>164</v>
      </c>
      <c r="G38" s="1" t="s">
        <v>165</v>
      </c>
      <c r="H38" s="1" t="s">
        <v>166</v>
      </c>
    </row>
    <row r="39" spans="1:8" ht="33.75" customHeight="1" x14ac:dyDescent="0.25">
      <c r="A39" s="11">
        <v>24</v>
      </c>
      <c r="B39" s="36" t="s">
        <v>198</v>
      </c>
      <c r="C39" s="36"/>
      <c r="D39" s="12">
        <v>1605</v>
      </c>
      <c r="E39" s="4" t="s">
        <v>170</v>
      </c>
      <c r="F39" s="13">
        <v>21172.48</v>
      </c>
      <c r="G39" s="4">
        <v>396</v>
      </c>
      <c r="H39" s="14">
        <f t="shared" ref="H39" si="3">+ROUND(G39*F39,0)</f>
        <v>8384302</v>
      </c>
    </row>
    <row r="40" spans="1:8" x14ac:dyDescent="0.25">
      <c r="A40" s="35" t="s">
        <v>3</v>
      </c>
      <c r="B40" s="35"/>
      <c r="C40" s="35"/>
      <c r="D40" s="35"/>
      <c r="E40" s="35"/>
      <c r="F40" s="35"/>
      <c r="G40" s="35"/>
      <c r="H40" s="2">
        <f>SUM(H39)</f>
        <v>8384302</v>
      </c>
    </row>
    <row r="41" spans="1:8" x14ac:dyDescent="0.25">
      <c r="A41" s="19" t="s">
        <v>172</v>
      </c>
      <c r="B41" s="20"/>
      <c r="C41" s="21"/>
      <c r="D41" s="8"/>
      <c r="E41" s="31">
        <v>0.11</v>
      </c>
      <c r="F41" s="32"/>
      <c r="G41" s="33"/>
      <c r="H41" s="2">
        <f>+ROUND(H40*E41,0)</f>
        <v>922273</v>
      </c>
    </row>
    <row r="42" spans="1:8" x14ac:dyDescent="0.25">
      <c r="A42" s="19" t="s">
        <v>173</v>
      </c>
      <c r="B42" s="20"/>
      <c r="C42" s="20"/>
      <c r="D42" s="20"/>
      <c r="E42" s="20"/>
      <c r="F42" s="20"/>
      <c r="G42" s="21"/>
      <c r="H42" s="3">
        <f>SUM(H40:H41)</f>
        <v>9306575</v>
      </c>
    </row>
    <row r="44" spans="1:8" ht="15.75" x14ac:dyDescent="0.25">
      <c r="A44" s="26" t="s">
        <v>225</v>
      </c>
      <c r="B44" s="26"/>
      <c r="C44" s="26"/>
      <c r="D44" s="26"/>
      <c r="E44" s="26"/>
      <c r="F44" s="26"/>
      <c r="G44" s="26"/>
      <c r="H44" s="26"/>
    </row>
    <row r="45" spans="1:8" x14ac:dyDescent="0.25">
      <c r="A45" s="1" t="s">
        <v>0</v>
      </c>
      <c r="B45" s="27" t="s">
        <v>163</v>
      </c>
      <c r="C45" s="28"/>
      <c r="D45" s="9" t="s">
        <v>239</v>
      </c>
      <c r="E45" s="1" t="s">
        <v>1</v>
      </c>
      <c r="F45" s="1" t="s">
        <v>164</v>
      </c>
      <c r="G45" s="1" t="s">
        <v>165</v>
      </c>
      <c r="H45" s="1" t="s">
        <v>166</v>
      </c>
    </row>
    <row r="46" spans="1:8" x14ac:dyDescent="0.25">
      <c r="A46" s="11">
        <v>28</v>
      </c>
      <c r="B46" s="36" t="s">
        <v>199</v>
      </c>
      <c r="C46" s="36"/>
      <c r="D46" s="11">
        <v>6288</v>
      </c>
      <c r="E46" s="4" t="s">
        <v>170</v>
      </c>
      <c r="F46" s="13">
        <v>3375</v>
      </c>
      <c r="G46" s="4">
        <v>198</v>
      </c>
      <c r="H46" s="14">
        <f>+ROUND(G46*F46,0)</f>
        <v>668250</v>
      </c>
    </row>
    <row r="47" spans="1:8" x14ac:dyDescent="0.25">
      <c r="A47" s="35" t="s">
        <v>3</v>
      </c>
      <c r="B47" s="35"/>
      <c r="C47" s="35"/>
      <c r="D47" s="35"/>
      <c r="E47" s="35"/>
      <c r="F47" s="35"/>
      <c r="G47" s="35"/>
      <c r="H47" s="2">
        <f>SUM(H46)</f>
        <v>668250</v>
      </c>
    </row>
    <row r="48" spans="1:8" x14ac:dyDescent="0.25">
      <c r="A48" s="19" t="s">
        <v>172</v>
      </c>
      <c r="B48" s="20"/>
      <c r="C48" s="21"/>
      <c r="D48" s="8"/>
      <c r="E48" s="31">
        <v>0.11</v>
      </c>
      <c r="F48" s="32"/>
      <c r="G48" s="33"/>
      <c r="H48" s="2">
        <f>+ROUND(H47*E48,0)</f>
        <v>73508</v>
      </c>
    </row>
    <row r="49" spans="1:8" x14ac:dyDescent="0.25">
      <c r="A49" s="19" t="s">
        <v>173</v>
      </c>
      <c r="B49" s="20"/>
      <c r="C49" s="20"/>
      <c r="D49" s="20"/>
      <c r="E49" s="20"/>
      <c r="F49" s="20"/>
      <c r="G49" s="21"/>
      <c r="H49" s="3">
        <f>SUM(H47:H48)</f>
        <v>741758</v>
      </c>
    </row>
    <row r="51" spans="1:8" ht="15.75" x14ac:dyDescent="0.25">
      <c r="A51" s="26" t="s">
        <v>226</v>
      </c>
      <c r="B51" s="26"/>
      <c r="C51" s="26"/>
      <c r="D51" s="26"/>
      <c r="E51" s="26"/>
      <c r="F51" s="26"/>
      <c r="G51" s="26"/>
      <c r="H51" s="26"/>
    </row>
    <row r="52" spans="1:8" x14ac:dyDescent="0.25">
      <c r="A52" s="1" t="s">
        <v>0</v>
      </c>
      <c r="B52" s="27" t="s">
        <v>163</v>
      </c>
      <c r="C52" s="28"/>
      <c r="D52" s="9" t="s">
        <v>239</v>
      </c>
      <c r="E52" s="1" t="s">
        <v>1</v>
      </c>
      <c r="F52" s="1" t="s">
        <v>164</v>
      </c>
      <c r="G52" s="1" t="s">
        <v>165</v>
      </c>
      <c r="H52" s="1" t="s">
        <v>166</v>
      </c>
    </row>
    <row r="53" spans="1:8" ht="28.5" customHeight="1" x14ac:dyDescent="0.25">
      <c r="A53" s="4">
        <v>24</v>
      </c>
      <c r="B53" s="37" t="s">
        <v>198</v>
      </c>
      <c r="C53" s="37"/>
      <c r="D53" s="12">
        <v>1605</v>
      </c>
      <c r="E53" t="s">
        <v>170</v>
      </c>
      <c r="F53">
        <v>21172.48</v>
      </c>
      <c r="G53" s="15">
        <v>200</v>
      </c>
      <c r="H53">
        <f>+ROUND(G53*F53,0)</f>
        <v>4234496</v>
      </c>
    </row>
    <row r="54" spans="1:8" x14ac:dyDescent="0.25">
      <c r="A54" s="35" t="s">
        <v>3</v>
      </c>
      <c r="B54" s="35"/>
      <c r="C54" s="35"/>
      <c r="D54" s="35"/>
      <c r="E54" s="35"/>
      <c r="F54" s="35"/>
      <c r="G54" s="35"/>
      <c r="H54" s="2">
        <f>SUM(H53)</f>
        <v>4234496</v>
      </c>
    </row>
    <row r="55" spans="1:8" x14ac:dyDescent="0.25">
      <c r="A55" s="19" t="s">
        <v>172</v>
      </c>
      <c r="B55" s="20"/>
      <c r="C55" s="21"/>
      <c r="D55" s="8"/>
      <c r="E55" s="31">
        <v>0.11</v>
      </c>
      <c r="F55" s="32"/>
      <c r="G55" s="33"/>
      <c r="H55" s="2">
        <f>+ROUND(H54*E55,0)</f>
        <v>465795</v>
      </c>
    </row>
    <row r="56" spans="1:8" x14ac:dyDescent="0.25">
      <c r="A56" s="19" t="s">
        <v>173</v>
      </c>
      <c r="B56" s="20"/>
      <c r="C56" s="20"/>
      <c r="D56" s="20"/>
      <c r="E56" s="20"/>
      <c r="F56" s="20"/>
      <c r="G56" s="21"/>
      <c r="H56" s="3">
        <f>SUM(H54:H55)</f>
        <v>4700291</v>
      </c>
    </row>
    <row r="58" spans="1:8" ht="15.75" x14ac:dyDescent="0.25">
      <c r="A58" s="26" t="s">
        <v>227</v>
      </c>
      <c r="B58" s="26"/>
      <c r="C58" s="26"/>
      <c r="D58" s="26"/>
      <c r="E58" s="26"/>
      <c r="F58" s="26"/>
      <c r="G58" s="26"/>
      <c r="H58" s="26"/>
    </row>
    <row r="59" spans="1:8" x14ac:dyDescent="0.25">
      <c r="A59" s="1" t="s">
        <v>0</v>
      </c>
      <c r="B59" s="27" t="s">
        <v>163</v>
      </c>
      <c r="C59" s="28"/>
      <c r="D59" s="9" t="s">
        <v>239</v>
      </c>
      <c r="E59" s="1" t="s">
        <v>1</v>
      </c>
      <c r="F59" s="1" t="s">
        <v>164</v>
      </c>
      <c r="G59" s="1" t="s">
        <v>165</v>
      </c>
      <c r="H59" s="1" t="s">
        <v>166</v>
      </c>
    </row>
    <row r="60" spans="1:8" x14ac:dyDescent="0.25">
      <c r="A60" s="11">
        <v>30</v>
      </c>
      <c r="B60" s="34" t="s">
        <v>200</v>
      </c>
      <c r="C60" s="34"/>
      <c r="D60" s="11">
        <v>1599</v>
      </c>
      <c r="E60" s="4" t="s">
        <v>170</v>
      </c>
      <c r="F60" s="13">
        <v>5870.6666666666661</v>
      </c>
      <c r="G60" s="4">
        <v>192</v>
      </c>
      <c r="H60" s="14">
        <f t="shared" ref="H60" si="4">+ROUND(G60*F60,0)</f>
        <v>1127168</v>
      </c>
    </row>
    <row r="61" spans="1:8" x14ac:dyDescent="0.25">
      <c r="A61" s="35" t="s">
        <v>3</v>
      </c>
      <c r="B61" s="35"/>
      <c r="C61" s="35"/>
      <c r="D61" s="35"/>
      <c r="E61" s="35"/>
      <c r="F61" s="35"/>
      <c r="G61" s="35"/>
      <c r="H61" s="2">
        <f>SUM(H60)</f>
        <v>1127168</v>
      </c>
    </row>
    <row r="62" spans="1:8" x14ac:dyDescent="0.25">
      <c r="A62" s="19" t="s">
        <v>172</v>
      </c>
      <c r="B62" s="20"/>
      <c r="C62" s="21"/>
      <c r="D62" s="8"/>
      <c r="E62" s="31">
        <v>0.11</v>
      </c>
      <c r="F62" s="32"/>
      <c r="G62" s="33"/>
      <c r="H62" s="2">
        <f>+ROUND(H61*E62,0)</f>
        <v>123988</v>
      </c>
    </row>
    <row r="63" spans="1:8" x14ac:dyDescent="0.25">
      <c r="A63" s="19" t="s">
        <v>173</v>
      </c>
      <c r="B63" s="20"/>
      <c r="C63" s="20"/>
      <c r="D63" s="20"/>
      <c r="E63" s="20"/>
      <c r="F63" s="20"/>
      <c r="G63" s="21"/>
      <c r="H63" s="3">
        <f>SUM(H61:H62)</f>
        <v>1251156</v>
      </c>
    </row>
    <row r="65" spans="1:8" ht="15.75" x14ac:dyDescent="0.25">
      <c r="A65" s="26" t="s">
        <v>237</v>
      </c>
      <c r="B65" s="26"/>
      <c r="C65" s="26"/>
      <c r="D65" s="26"/>
      <c r="E65" s="26"/>
      <c r="F65" s="26"/>
      <c r="G65" s="26"/>
      <c r="H65" s="26"/>
    </row>
    <row r="66" spans="1:8" x14ac:dyDescent="0.25">
      <c r="A66" s="1" t="s">
        <v>0</v>
      </c>
      <c r="B66" s="27" t="s">
        <v>163</v>
      </c>
      <c r="C66" s="28"/>
      <c r="D66" s="9" t="s">
        <v>239</v>
      </c>
      <c r="E66" s="1" t="s">
        <v>1</v>
      </c>
      <c r="F66" s="1" t="s">
        <v>164</v>
      </c>
      <c r="G66" s="1" t="s">
        <v>165</v>
      </c>
      <c r="H66" s="1" t="s">
        <v>166</v>
      </c>
    </row>
    <row r="67" spans="1:8" x14ac:dyDescent="0.25">
      <c r="A67" s="11">
        <v>32</v>
      </c>
      <c r="B67" s="29" t="s">
        <v>203</v>
      </c>
      <c r="C67" s="30"/>
      <c r="D67" s="16">
        <v>1601</v>
      </c>
      <c r="E67" s="4" t="s">
        <v>170</v>
      </c>
      <c r="F67" s="13">
        <v>13807.173333333332</v>
      </c>
      <c r="G67" s="4">
        <v>301.10421297914343</v>
      </c>
      <c r="H67" s="14">
        <f>+ROUND(G67*F67,0)</f>
        <v>4157398</v>
      </c>
    </row>
    <row r="68" spans="1:8" x14ac:dyDescent="0.25">
      <c r="A68" s="19" t="s">
        <v>3</v>
      </c>
      <c r="B68" s="20"/>
      <c r="C68" s="20"/>
      <c r="D68" s="20"/>
      <c r="E68" s="20"/>
      <c r="F68" s="20"/>
      <c r="G68" s="21"/>
      <c r="H68" s="2">
        <f>+SUM(H67)</f>
        <v>4157398</v>
      </c>
    </row>
    <row r="69" spans="1:8" x14ac:dyDescent="0.25">
      <c r="A69" s="19" t="s">
        <v>172</v>
      </c>
      <c r="B69" s="20"/>
      <c r="C69" s="21"/>
      <c r="D69" s="8"/>
      <c r="E69" s="31">
        <v>0.11</v>
      </c>
      <c r="F69" s="32"/>
      <c r="G69" s="33"/>
      <c r="H69" s="2">
        <f>+ROUND(H68*E69,0)</f>
        <v>457314</v>
      </c>
    </row>
    <row r="70" spans="1:8" x14ac:dyDescent="0.25">
      <c r="A70" s="19" t="s">
        <v>173</v>
      </c>
      <c r="B70" s="20"/>
      <c r="C70" s="20"/>
      <c r="D70" s="20"/>
      <c r="E70" s="20"/>
      <c r="F70" s="20"/>
      <c r="G70" s="21"/>
      <c r="H70" s="3">
        <f>SUM(H68:H69)</f>
        <v>4614712</v>
      </c>
    </row>
    <row r="71" spans="1:8" ht="15.75" thickBot="1" x14ac:dyDescent="0.3"/>
    <row r="72" spans="1:8" ht="16.5" thickBot="1" x14ac:dyDescent="0.3">
      <c r="A72" s="22" t="s">
        <v>241</v>
      </c>
      <c r="B72" s="23"/>
      <c r="C72" s="23"/>
      <c r="D72" s="23"/>
      <c r="E72" s="23"/>
      <c r="F72" s="23"/>
      <c r="G72" s="23"/>
      <c r="H72" s="17">
        <f>+H70+H63+H56+H49+H42+H35+H27+H17+H8</f>
        <v>102677005</v>
      </c>
    </row>
    <row r="74" spans="1:8" x14ac:dyDescent="0.25">
      <c r="H74" s="7">
        <f>+H72+'GRUPO 2 PEAD '!H309</f>
        <v>481756976</v>
      </c>
    </row>
  </sheetData>
  <mergeCells count="71">
    <mergeCell ref="A3:H3"/>
    <mergeCell ref="B4:C4"/>
    <mergeCell ref="B5:C5"/>
    <mergeCell ref="A6:G6"/>
    <mergeCell ref="A7:C7"/>
    <mergeCell ref="E7:G7"/>
    <mergeCell ref="B20:C20"/>
    <mergeCell ref="A8:G8"/>
    <mergeCell ref="A10:H10"/>
    <mergeCell ref="B11:C11"/>
    <mergeCell ref="B12:C12"/>
    <mergeCell ref="B13:C13"/>
    <mergeCell ref="B14:C14"/>
    <mergeCell ref="A15:G15"/>
    <mergeCell ref="A16:C16"/>
    <mergeCell ref="E16:G16"/>
    <mergeCell ref="A17:G17"/>
    <mergeCell ref="A19:H19"/>
    <mergeCell ref="A33:G33"/>
    <mergeCell ref="B21:C21"/>
    <mergeCell ref="B22:C22"/>
    <mergeCell ref="B23:C23"/>
    <mergeCell ref="B24:C24"/>
    <mergeCell ref="A25:G25"/>
    <mergeCell ref="A26:C26"/>
    <mergeCell ref="E26:G26"/>
    <mergeCell ref="A27:G27"/>
    <mergeCell ref="A29:H29"/>
    <mergeCell ref="B30:C30"/>
    <mergeCell ref="B31:C31"/>
    <mergeCell ref="B32:C32"/>
    <mergeCell ref="B45:C45"/>
    <mergeCell ref="A34:C34"/>
    <mergeCell ref="E34:G34"/>
    <mergeCell ref="A35:G35"/>
    <mergeCell ref="A37:H37"/>
    <mergeCell ref="B38:C38"/>
    <mergeCell ref="B39:C39"/>
    <mergeCell ref="A40:G40"/>
    <mergeCell ref="A41:C41"/>
    <mergeCell ref="E41:G41"/>
    <mergeCell ref="A42:G42"/>
    <mergeCell ref="A44:H44"/>
    <mergeCell ref="A56:G56"/>
    <mergeCell ref="B46:C46"/>
    <mergeCell ref="A47:G47"/>
    <mergeCell ref="A48:C48"/>
    <mergeCell ref="E48:G48"/>
    <mergeCell ref="A49:G49"/>
    <mergeCell ref="A51:H51"/>
    <mergeCell ref="B52:C52"/>
    <mergeCell ref="B53:C53"/>
    <mergeCell ref="A54:G54"/>
    <mergeCell ref="A55:C55"/>
    <mergeCell ref="E55:G55"/>
    <mergeCell ref="A70:G70"/>
    <mergeCell ref="A72:G72"/>
    <mergeCell ref="A2:H2"/>
    <mergeCell ref="A63:G63"/>
    <mergeCell ref="A65:H65"/>
    <mergeCell ref="B66:C66"/>
    <mergeCell ref="B67:C67"/>
    <mergeCell ref="A68:G68"/>
    <mergeCell ref="A69:C69"/>
    <mergeCell ref="E69:G69"/>
    <mergeCell ref="A58:H58"/>
    <mergeCell ref="B59:C59"/>
    <mergeCell ref="B60:C60"/>
    <mergeCell ref="A61:G61"/>
    <mergeCell ref="A62:C62"/>
    <mergeCell ref="E62:G62"/>
  </mergeCells>
  <pageMargins left="0.7" right="0.7" top="0.75" bottom="0.75" header="0.3" footer="0.3"/>
  <pageSetup scale="66" orientation="portrait" r:id="rId1"/>
  <rowBreaks count="1" manualBreakCount="1">
    <brk id="5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3"/>
  <sheetViews>
    <sheetView view="pageBreakPreview" zoomScale="90" zoomScaleNormal="100" zoomScaleSheetLayoutView="90" workbookViewId="0">
      <selection sqref="A1:H1"/>
    </sheetView>
  </sheetViews>
  <sheetFormatPr baseColWidth="10" defaultRowHeight="15" x14ac:dyDescent="0.25"/>
  <cols>
    <col min="3" max="3" width="22.5703125" customWidth="1"/>
    <col min="4" max="4" width="25.140625" customWidth="1"/>
    <col min="6" max="6" width="13.7109375" bestFit="1" customWidth="1"/>
    <col min="8" max="8" width="17.5703125" bestFit="1" customWidth="1"/>
  </cols>
  <sheetData>
    <row r="1" spans="1:8" ht="15.75" x14ac:dyDescent="0.25">
      <c r="A1" s="24" t="s">
        <v>242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26" t="s">
        <v>212</v>
      </c>
      <c r="B2" s="26"/>
      <c r="C2" s="26"/>
      <c r="D2" s="26"/>
      <c r="E2" s="26"/>
      <c r="F2" s="26"/>
      <c r="G2" s="26"/>
      <c r="H2" s="26"/>
    </row>
    <row r="3" spans="1:8" x14ac:dyDescent="0.25">
      <c r="A3" s="1" t="s">
        <v>0</v>
      </c>
      <c r="B3" s="27" t="s">
        <v>163</v>
      </c>
      <c r="C3" s="28"/>
      <c r="D3" s="9" t="s">
        <v>239</v>
      </c>
      <c r="E3" s="1" t="s">
        <v>1</v>
      </c>
      <c r="F3" s="1" t="s">
        <v>164</v>
      </c>
      <c r="G3" s="1" t="s">
        <v>165</v>
      </c>
      <c r="H3" s="1" t="s">
        <v>166</v>
      </c>
    </row>
    <row r="4" spans="1:8" x14ac:dyDescent="0.25">
      <c r="A4" s="4" t="s">
        <v>167</v>
      </c>
      <c r="B4" s="29" t="s">
        <v>168</v>
      </c>
      <c r="C4" s="30"/>
      <c r="D4" s="10"/>
      <c r="E4" s="4"/>
      <c r="F4" s="4"/>
      <c r="G4" s="4"/>
      <c r="H4" s="4"/>
    </row>
    <row r="5" spans="1:8" x14ac:dyDescent="0.25">
      <c r="A5" s="11">
        <v>3</v>
      </c>
      <c r="B5" s="29" t="s">
        <v>184</v>
      </c>
      <c r="C5" s="30"/>
      <c r="D5" s="18">
        <v>1151811016140</v>
      </c>
      <c r="E5" s="4" t="s">
        <v>170</v>
      </c>
      <c r="F5" s="13">
        <v>13919.429999999998</v>
      </c>
      <c r="G5" s="4">
        <v>400</v>
      </c>
      <c r="H5" s="14">
        <f>+ROUND(G5*F5,0)</f>
        <v>5567772</v>
      </c>
    </row>
    <row r="6" spans="1:8" x14ac:dyDescent="0.25">
      <c r="A6" s="35" t="s">
        <v>3</v>
      </c>
      <c r="B6" s="35"/>
      <c r="C6" s="35"/>
      <c r="D6" s="35"/>
      <c r="E6" s="35"/>
      <c r="F6" s="35"/>
      <c r="G6" s="35"/>
      <c r="H6" s="2">
        <f>SUM(H5)</f>
        <v>5567772</v>
      </c>
    </row>
    <row r="7" spans="1:8" x14ac:dyDescent="0.25">
      <c r="A7" s="19" t="s">
        <v>172</v>
      </c>
      <c r="B7" s="20"/>
      <c r="C7" s="21"/>
      <c r="D7" s="8"/>
      <c r="E7" s="31">
        <v>0.11</v>
      </c>
      <c r="F7" s="32"/>
      <c r="G7" s="33"/>
      <c r="H7" s="2">
        <f>+ROUND(H6*E7,0)</f>
        <v>612455</v>
      </c>
    </row>
    <row r="8" spans="1:8" x14ac:dyDescent="0.25">
      <c r="A8" s="19" t="s">
        <v>173</v>
      </c>
      <c r="B8" s="20"/>
      <c r="C8" s="20"/>
      <c r="D8" s="20"/>
      <c r="E8" s="20"/>
      <c r="F8" s="20"/>
      <c r="G8" s="21"/>
      <c r="H8" s="3">
        <f>SUM(H6:H7)</f>
        <v>6180227</v>
      </c>
    </row>
    <row r="10" spans="1:8" ht="15.75" x14ac:dyDescent="0.25">
      <c r="A10" s="26" t="s">
        <v>213</v>
      </c>
      <c r="B10" s="26"/>
      <c r="C10" s="26"/>
      <c r="D10" s="26"/>
      <c r="E10" s="26"/>
      <c r="F10" s="26"/>
      <c r="G10" s="26"/>
      <c r="H10" s="26"/>
    </row>
    <row r="11" spans="1:8" x14ac:dyDescent="0.25">
      <c r="A11" s="1" t="s">
        <v>0</v>
      </c>
      <c r="B11" s="27" t="s">
        <v>163</v>
      </c>
      <c r="C11" s="28"/>
      <c r="D11" s="9" t="s">
        <v>239</v>
      </c>
      <c r="E11" s="1" t="s">
        <v>1</v>
      </c>
      <c r="F11" s="1" t="s">
        <v>164</v>
      </c>
      <c r="G11" s="1" t="s">
        <v>165</v>
      </c>
      <c r="H11" s="1" t="s">
        <v>166</v>
      </c>
    </row>
    <row r="12" spans="1:8" x14ac:dyDescent="0.25">
      <c r="A12" s="4" t="s">
        <v>167</v>
      </c>
      <c r="B12" s="4" t="s">
        <v>168</v>
      </c>
      <c r="C12" s="4"/>
      <c r="D12" s="4"/>
      <c r="E12" s="4"/>
      <c r="F12" s="4"/>
      <c r="G12" s="4"/>
      <c r="H12" s="4"/>
    </row>
    <row r="13" spans="1:8" x14ac:dyDescent="0.25">
      <c r="A13" s="11">
        <v>5</v>
      </c>
      <c r="B13" s="34" t="s">
        <v>179</v>
      </c>
      <c r="C13" s="34"/>
      <c r="D13" s="11">
        <v>15464</v>
      </c>
      <c r="E13" s="4" t="s">
        <v>170</v>
      </c>
      <c r="F13" s="13">
        <v>22220.87</v>
      </c>
      <c r="G13" s="4">
        <v>300</v>
      </c>
      <c r="H13" s="14">
        <f>+ROUND(G13*F13,0)</f>
        <v>6666261</v>
      </c>
    </row>
    <row r="14" spans="1:8" x14ac:dyDescent="0.25">
      <c r="A14" s="11">
        <v>12</v>
      </c>
      <c r="B14" s="34" t="s">
        <v>177</v>
      </c>
      <c r="C14" s="34"/>
      <c r="D14" s="11">
        <v>1793</v>
      </c>
      <c r="E14" s="4" t="s">
        <v>2</v>
      </c>
      <c r="F14" s="13">
        <v>47344.15</v>
      </c>
      <c r="G14" s="4">
        <f>+(G13/100)-1</f>
        <v>2</v>
      </c>
      <c r="H14" s="14">
        <f>+ROUND(G14*F14,0)</f>
        <v>94688</v>
      </c>
    </row>
    <row r="15" spans="1:8" x14ac:dyDescent="0.25">
      <c r="A15" s="35" t="s">
        <v>3</v>
      </c>
      <c r="B15" s="35"/>
      <c r="C15" s="35"/>
      <c r="D15" s="35"/>
      <c r="E15" s="35"/>
      <c r="F15" s="35"/>
      <c r="G15" s="35"/>
      <c r="H15" s="2">
        <f>SUM(H13:H14)</f>
        <v>6760949</v>
      </c>
    </row>
    <row r="16" spans="1:8" x14ac:dyDescent="0.25">
      <c r="A16" s="19" t="s">
        <v>172</v>
      </c>
      <c r="B16" s="20"/>
      <c r="C16" s="21"/>
      <c r="D16" s="8"/>
      <c r="E16" s="31">
        <v>0.11</v>
      </c>
      <c r="F16" s="32"/>
      <c r="G16" s="33"/>
      <c r="H16" s="2">
        <f>+ROUND(H15*E16,0)</f>
        <v>743704</v>
      </c>
    </row>
    <row r="17" spans="1:8" x14ac:dyDescent="0.25">
      <c r="A17" s="19" t="s">
        <v>173</v>
      </c>
      <c r="B17" s="20"/>
      <c r="C17" s="20"/>
      <c r="D17" s="20"/>
      <c r="E17" s="20"/>
      <c r="F17" s="20"/>
      <c r="G17" s="21"/>
      <c r="H17" s="3">
        <f>SUM(H15:H16)</f>
        <v>7504653</v>
      </c>
    </row>
    <row r="19" spans="1:8" ht="15.75" x14ac:dyDescent="0.25">
      <c r="A19" s="26" t="s">
        <v>182</v>
      </c>
      <c r="B19" s="26"/>
      <c r="C19" s="26"/>
      <c r="D19" s="26"/>
      <c r="E19" s="26"/>
      <c r="F19" s="26"/>
      <c r="G19" s="26"/>
      <c r="H19" s="26"/>
    </row>
    <row r="20" spans="1:8" x14ac:dyDescent="0.25">
      <c r="A20" s="1" t="s">
        <v>0</v>
      </c>
      <c r="B20" s="27" t="s">
        <v>163</v>
      </c>
      <c r="C20" s="28"/>
      <c r="D20" s="9" t="s">
        <v>239</v>
      </c>
      <c r="E20" s="1" t="s">
        <v>1</v>
      </c>
      <c r="F20" s="1" t="s">
        <v>164</v>
      </c>
      <c r="G20" s="1" t="s">
        <v>165</v>
      </c>
      <c r="H20" s="1" t="s">
        <v>166</v>
      </c>
    </row>
    <row r="21" spans="1:8" x14ac:dyDescent="0.25">
      <c r="A21" s="4" t="s">
        <v>167</v>
      </c>
      <c r="B21" s="4" t="s">
        <v>168</v>
      </c>
      <c r="C21" s="4"/>
      <c r="D21" s="4"/>
      <c r="E21" s="4"/>
      <c r="F21" s="4"/>
      <c r="G21" s="4"/>
      <c r="H21" s="4"/>
    </row>
    <row r="22" spans="1:8" x14ac:dyDescent="0.25">
      <c r="A22" s="11">
        <v>6</v>
      </c>
      <c r="B22" s="34" t="s">
        <v>176</v>
      </c>
      <c r="C22" s="34"/>
      <c r="D22" s="11">
        <v>1565</v>
      </c>
      <c r="E22" s="4" t="s">
        <v>170</v>
      </c>
      <c r="F22" s="13">
        <v>18593.75</v>
      </c>
      <c r="G22" s="4">
        <v>1500</v>
      </c>
      <c r="H22" s="14">
        <f>+ROUND(G22*F22,0)</f>
        <v>27890625</v>
      </c>
    </row>
    <row r="23" spans="1:8" x14ac:dyDescent="0.25">
      <c r="A23" s="11">
        <v>12</v>
      </c>
      <c r="B23" s="34" t="s">
        <v>177</v>
      </c>
      <c r="C23" s="34"/>
      <c r="D23" s="11">
        <v>1793</v>
      </c>
      <c r="E23" s="4" t="s">
        <v>2</v>
      </c>
      <c r="F23" s="13">
        <v>47344.15</v>
      </c>
      <c r="G23" s="4">
        <v>14</v>
      </c>
      <c r="H23" s="14">
        <f>+ROUND(G23*F23,0)</f>
        <v>662818</v>
      </c>
    </row>
    <row r="24" spans="1:8" x14ac:dyDescent="0.25">
      <c r="A24" s="35" t="s">
        <v>3</v>
      </c>
      <c r="B24" s="35"/>
      <c r="C24" s="35"/>
      <c r="D24" s="35"/>
      <c r="E24" s="35"/>
      <c r="F24" s="35"/>
      <c r="G24" s="35"/>
      <c r="H24" s="2">
        <f>SUM(H22:H23)</f>
        <v>28553443</v>
      </c>
    </row>
    <row r="25" spans="1:8" x14ac:dyDescent="0.25">
      <c r="A25" s="19" t="s">
        <v>172</v>
      </c>
      <c r="B25" s="20"/>
      <c r="C25" s="21"/>
      <c r="D25" s="8"/>
      <c r="E25" s="31">
        <v>0.11</v>
      </c>
      <c r="F25" s="32"/>
      <c r="G25" s="33"/>
      <c r="H25" s="2">
        <f>+ROUND(H24*E25,0)</f>
        <v>3140879</v>
      </c>
    </row>
    <row r="26" spans="1:8" x14ac:dyDescent="0.25">
      <c r="A26" s="19" t="s">
        <v>173</v>
      </c>
      <c r="B26" s="20"/>
      <c r="C26" s="20"/>
      <c r="D26" s="20"/>
      <c r="E26" s="20"/>
      <c r="F26" s="20"/>
      <c r="G26" s="21"/>
      <c r="H26" s="3">
        <f>SUM(H24:H25)</f>
        <v>31694322</v>
      </c>
    </row>
    <row r="28" spans="1:8" ht="15.75" x14ac:dyDescent="0.25">
      <c r="A28" s="26" t="s">
        <v>193</v>
      </c>
      <c r="B28" s="26"/>
      <c r="C28" s="26"/>
      <c r="D28" s="26"/>
      <c r="E28" s="26"/>
      <c r="F28" s="26"/>
      <c r="G28" s="26"/>
      <c r="H28" s="26"/>
    </row>
    <row r="29" spans="1:8" x14ac:dyDescent="0.25">
      <c r="A29" s="1" t="s">
        <v>0</v>
      </c>
      <c r="B29" s="27" t="s">
        <v>163</v>
      </c>
      <c r="C29" s="28"/>
      <c r="D29" s="9" t="s">
        <v>239</v>
      </c>
      <c r="E29" s="1" t="s">
        <v>1</v>
      </c>
      <c r="F29" s="1" t="s">
        <v>164</v>
      </c>
      <c r="G29" s="1" t="s">
        <v>165</v>
      </c>
      <c r="H29" s="1" t="s">
        <v>166</v>
      </c>
    </row>
    <row r="30" spans="1:8" x14ac:dyDescent="0.25">
      <c r="A30" s="11">
        <v>8</v>
      </c>
      <c r="B30" s="34" t="s">
        <v>169</v>
      </c>
      <c r="C30" s="34"/>
      <c r="D30" s="11">
        <v>1566</v>
      </c>
      <c r="E30" s="4" t="s">
        <v>170</v>
      </c>
      <c r="F30" s="13">
        <v>37946.720000000001</v>
      </c>
      <c r="G30" s="4">
        <v>200</v>
      </c>
      <c r="H30" s="14">
        <f>+ROUND(G30*F30,0)</f>
        <v>7589344</v>
      </c>
    </row>
    <row r="31" spans="1:8" x14ac:dyDescent="0.25">
      <c r="A31" s="11">
        <v>12</v>
      </c>
      <c r="B31" s="34" t="s">
        <v>177</v>
      </c>
      <c r="C31" s="34"/>
      <c r="D31" s="11">
        <v>1793</v>
      </c>
      <c r="E31" s="4" t="s">
        <v>2</v>
      </c>
      <c r="F31" s="13">
        <v>47344.15</v>
      </c>
      <c r="G31" s="4">
        <v>1</v>
      </c>
      <c r="H31" s="14">
        <f>+ROUND(G31*F31,0)</f>
        <v>47344</v>
      </c>
    </row>
    <row r="32" spans="1:8" x14ac:dyDescent="0.25">
      <c r="A32" s="35" t="s">
        <v>3</v>
      </c>
      <c r="B32" s="35"/>
      <c r="C32" s="35"/>
      <c r="D32" s="35"/>
      <c r="E32" s="35"/>
      <c r="F32" s="35"/>
      <c r="G32" s="35"/>
      <c r="H32" s="2">
        <f>SUM(H30:H31)</f>
        <v>7636688</v>
      </c>
    </row>
    <row r="33" spans="1:8" x14ac:dyDescent="0.25">
      <c r="A33" s="19" t="s">
        <v>172</v>
      </c>
      <c r="B33" s="20"/>
      <c r="C33" s="21"/>
      <c r="D33" s="8"/>
      <c r="E33" s="31">
        <v>0.11</v>
      </c>
      <c r="F33" s="32"/>
      <c r="G33" s="33"/>
      <c r="H33" s="2">
        <f>+ROUND(H32*E33,0)</f>
        <v>840036</v>
      </c>
    </row>
    <row r="34" spans="1:8" x14ac:dyDescent="0.25">
      <c r="A34" s="19" t="s">
        <v>173</v>
      </c>
      <c r="B34" s="20"/>
      <c r="C34" s="20"/>
      <c r="D34" s="20"/>
      <c r="E34" s="20"/>
      <c r="F34" s="20"/>
      <c r="G34" s="21"/>
      <c r="H34" s="3">
        <f>SUM(H32:H33)</f>
        <v>8476724</v>
      </c>
    </row>
    <row r="36" spans="1:8" ht="15.75" x14ac:dyDescent="0.25">
      <c r="A36" s="26" t="s">
        <v>195</v>
      </c>
      <c r="B36" s="26"/>
      <c r="C36" s="26"/>
      <c r="D36" s="26"/>
      <c r="E36" s="26"/>
      <c r="F36" s="26"/>
      <c r="G36" s="26"/>
      <c r="H36" s="26"/>
    </row>
    <row r="37" spans="1:8" x14ac:dyDescent="0.25">
      <c r="A37" s="1" t="s">
        <v>0</v>
      </c>
      <c r="B37" s="27" t="s">
        <v>163</v>
      </c>
      <c r="C37" s="28"/>
      <c r="D37" s="9" t="s">
        <v>239</v>
      </c>
      <c r="E37" s="1" t="s">
        <v>1</v>
      </c>
      <c r="F37" s="1" t="s">
        <v>164</v>
      </c>
      <c r="G37" s="1" t="s">
        <v>165</v>
      </c>
      <c r="H37" s="1" t="s">
        <v>166</v>
      </c>
    </row>
    <row r="38" spans="1:8" x14ac:dyDescent="0.25">
      <c r="A38" s="11">
        <v>8</v>
      </c>
      <c r="B38" s="34" t="s">
        <v>169</v>
      </c>
      <c r="C38" s="34"/>
      <c r="D38" s="11">
        <v>1566</v>
      </c>
      <c r="E38" s="4" t="s">
        <v>170</v>
      </c>
      <c r="F38" s="13">
        <v>37946.720000000001</v>
      </c>
      <c r="G38" s="4">
        <v>200</v>
      </c>
      <c r="H38" s="14">
        <f>+ROUND(G38*F38,0)</f>
        <v>7589344</v>
      </c>
    </row>
    <row r="39" spans="1:8" x14ac:dyDescent="0.25">
      <c r="A39" s="11">
        <v>12</v>
      </c>
      <c r="B39" s="34" t="s">
        <v>177</v>
      </c>
      <c r="C39" s="34"/>
      <c r="D39" s="11">
        <v>1793</v>
      </c>
      <c r="E39" s="4" t="s">
        <v>2</v>
      </c>
      <c r="F39" s="13">
        <v>47344.15</v>
      </c>
      <c r="G39" s="4">
        <v>1</v>
      </c>
      <c r="H39" s="14">
        <f>+ROUND(G39*F39,0)</f>
        <v>47344</v>
      </c>
    </row>
    <row r="40" spans="1:8" x14ac:dyDescent="0.25">
      <c r="A40" s="35" t="s">
        <v>3</v>
      </c>
      <c r="B40" s="35"/>
      <c r="C40" s="35"/>
      <c r="D40" s="35"/>
      <c r="E40" s="35"/>
      <c r="F40" s="35"/>
      <c r="G40" s="35"/>
      <c r="H40" s="2">
        <f>SUM(H38:H39)</f>
        <v>7636688</v>
      </c>
    </row>
    <row r="41" spans="1:8" x14ac:dyDescent="0.25">
      <c r="A41" s="19" t="s">
        <v>172</v>
      </c>
      <c r="B41" s="20"/>
      <c r="C41" s="21"/>
      <c r="D41" s="8"/>
      <c r="E41" s="31">
        <v>0.11</v>
      </c>
      <c r="F41" s="32"/>
      <c r="G41" s="33"/>
      <c r="H41" s="2">
        <f>+ROUND(H40*E41,0)</f>
        <v>840036</v>
      </c>
    </row>
    <row r="42" spans="1:8" x14ac:dyDescent="0.25">
      <c r="A42" s="19" t="s">
        <v>173</v>
      </c>
      <c r="B42" s="20"/>
      <c r="C42" s="20"/>
      <c r="D42" s="20"/>
      <c r="E42" s="20"/>
      <c r="F42" s="20"/>
      <c r="G42" s="21"/>
      <c r="H42" s="3">
        <f>SUM(H40:H41)</f>
        <v>8476724</v>
      </c>
    </row>
    <row r="43" spans="1:8" ht="15.75" x14ac:dyDescent="0.25">
      <c r="A43" s="26" t="s">
        <v>214</v>
      </c>
      <c r="B43" s="26"/>
      <c r="C43" s="26"/>
      <c r="D43" s="26"/>
      <c r="E43" s="26"/>
      <c r="F43" s="26"/>
      <c r="G43" s="26"/>
      <c r="H43" s="26"/>
    </row>
    <row r="44" spans="1:8" x14ac:dyDescent="0.25">
      <c r="A44" s="1" t="s">
        <v>0</v>
      </c>
      <c r="B44" s="27" t="s">
        <v>163</v>
      </c>
      <c r="C44" s="28"/>
      <c r="D44" s="9" t="s">
        <v>239</v>
      </c>
      <c r="E44" s="1" t="s">
        <v>1</v>
      </c>
      <c r="F44" s="1" t="s">
        <v>164</v>
      </c>
      <c r="G44" s="1" t="s">
        <v>165</v>
      </c>
      <c r="H44" s="1" t="s">
        <v>166</v>
      </c>
    </row>
    <row r="45" spans="1:8" x14ac:dyDescent="0.25">
      <c r="A45" s="11">
        <v>8</v>
      </c>
      <c r="B45" s="34" t="s">
        <v>169</v>
      </c>
      <c r="C45" s="34"/>
      <c r="D45" s="11">
        <v>1566</v>
      </c>
      <c r="E45" s="4" t="s">
        <v>170</v>
      </c>
      <c r="F45" s="13">
        <v>37946.720000000001</v>
      </c>
      <c r="G45" s="4">
        <v>300</v>
      </c>
      <c r="H45" s="14">
        <f>+ROUND(G45*F45,0)</f>
        <v>11384016</v>
      </c>
    </row>
    <row r="46" spans="1:8" x14ac:dyDescent="0.25">
      <c r="A46" s="11">
        <v>13</v>
      </c>
      <c r="B46" s="34" t="s">
        <v>171</v>
      </c>
      <c r="C46" s="34"/>
      <c r="D46" s="11">
        <v>1797</v>
      </c>
      <c r="E46" s="4" t="s">
        <v>2</v>
      </c>
      <c r="F46" s="13">
        <v>139732.18</v>
      </c>
      <c r="G46" s="4">
        <f>+G45/50</f>
        <v>6</v>
      </c>
      <c r="H46" s="14">
        <f>+ROUND(G46*F46,0)</f>
        <v>838393</v>
      </c>
    </row>
    <row r="47" spans="1:8" x14ac:dyDescent="0.25">
      <c r="A47" s="35" t="s">
        <v>3</v>
      </c>
      <c r="B47" s="35"/>
      <c r="C47" s="35"/>
      <c r="D47" s="35"/>
      <c r="E47" s="35"/>
      <c r="F47" s="35"/>
      <c r="G47" s="35"/>
      <c r="H47" s="2">
        <f>SUM(H45:H46)</f>
        <v>12222409</v>
      </c>
    </row>
    <row r="48" spans="1:8" x14ac:dyDescent="0.25">
      <c r="A48" s="19" t="s">
        <v>172</v>
      </c>
      <c r="B48" s="20"/>
      <c r="C48" s="21"/>
      <c r="D48" s="8"/>
      <c r="E48" s="31">
        <v>0.11</v>
      </c>
      <c r="F48" s="32"/>
      <c r="G48" s="33"/>
      <c r="H48" s="2">
        <f>+ROUND(H47*E48,0)</f>
        <v>1344465</v>
      </c>
    </row>
    <row r="49" spans="1:8" x14ac:dyDescent="0.25">
      <c r="A49" s="19" t="s">
        <v>173</v>
      </c>
      <c r="B49" s="20"/>
      <c r="C49" s="20"/>
      <c r="D49" s="20"/>
      <c r="E49" s="20"/>
      <c r="F49" s="20"/>
      <c r="G49" s="21"/>
      <c r="H49" s="3">
        <f>SUM(H47:H48)</f>
        <v>13566874</v>
      </c>
    </row>
    <row r="50" spans="1:8" ht="15.75" x14ac:dyDescent="0.25">
      <c r="A50" s="26" t="s">
        <v>215</v>
      </c>
      <c r="B50" s="26"/>
      <c r="C50" s="26"/>
      <c r="D50" s="26"/>
      <c r="E50" s="26"/>
      <c r="F50" s="26"/>
      <c r="G50" s="26"/>
      <c r="H50" s="26"/>
    </row>
    <row r="51" spans="1:8" x14ac:dyDescent="0.25">
      <c r="A51" s="1" t="s">
        <v>0</v>
      </c>
      <c r="B51" s="27" t="s">
        <v>163</v>
      </c>
      <c r="C51" s="28"/>
      <c r="D51" s="9" t="s">
        <v>239</v>
      </c>
      <c r="E51" s="1" t="s">
        <v>1</v>
      </c>
      <c r="F51" s="1" t="s">
        <v>164</v>
      </c>
      <c r="G51" s="1" t="s">
        <v>165</v>
      </c>
      <c r="H51" s="1" t="s">
        <v>166</v>
      </c>
    </row>
    <row r="52" spans="1:8" x14ac:dyDescent="0.25">
      <c r="A52" s="11">
        <v>6</v>
      </c>
      <c r="B52" s="34" t="s">
        <v>176</v>
      </c>
      <c r="C52" s="34"/>
      <c r="D52" s="11">
        <v>1565</v>
      </c>
      <c r="E52" s="4" t="s">
        <v>170</v>
      </c>
      <c r="F52" s="13">
        <v>18593.75</v>
      </c>
      <c r="G52" s="4">
        <v>300</v>
      </c>
      <c r="H52" s="14">
        <f>+ROUND(G52*F52,0)</f>
        <v>5578125</v>
      </c>
    </row>
    <row r="53" spans="1:8" x14ac:dyDescent="0.25">
      <c r="A53" s="11">
        <v>12</v>
      </c>
      <c r="B53" s="34" t="s">
        <v>177</v>
      </c>
      <c r="C53" s="34"/>
      <c r="D53" s="11">
        <v>1793</v>
      </c>
      <c r="E53" s="4" t="s">
        <v>2</v>
      </c>
      <c r="F53" s="13">
        <v>47344.15</v>
      </c>
      <c r="G53" s="4">
        <f>+G52/100</f>
        <v>3</v>
      </c>
      <c r="H53" s="14">
        <f>+ROUND(G53*F53,0)</f>
        <v>142032</v>
      </c>
    </row>
    <row r="54" spans="1:8" x14ac:dyDescent="0.25">
      <c r="A54" s="35" t="s">
        <v>3</v>
      </c>
      <c r="B54" s="35"/>
      <c r="C54" s="35"/>
      <c r="D54" s="35"/>
      <c r="E54" s="35"/>
      <c r="F54" s="35"/>
      <c r="G54" s="35"/>
      <c r="H54" s="2">
        <f>SUM(H52:H53)</f>
        <v>5720157</v>
      </c>
    </row>
    <row r="55" spans="1:8" x14ac:dyDescent="0.25">
      <c r="A55" s="19" t="s">
        <v>172</v>
      </c>
      <c r="B55" s="20"/>
      <c r="C55" s="21"/>
      <c r="D55" s="8"/>
      <c r="E55" s="31">
        <v>0.11</v>
      </c>
      <c r="F55" s="32"/>
      <c r="G55" s="33"/>
      <c r="H55" s="2">
        <f>+ROUND(H54*E55,0)</f>
        <v>629217</v>
      </c>
    </row>
    <row r="56" spans="1:8" x14ac:dyDescent="0.25">
      <c r="A56" s="19" t="s">
        <v>173</v>
      </c>
      <c r="B56" s="20"/>
      <c r="C56" s="20"/>
      <c r="D56" s="20"/>
      <c r="E56" s="20"/>
      <c r="F56" s="20"/>
      <c r="G56" s="21"/>
      <c r="H56" s="3">
        <f>SUM(H54:H55)</f>
        <v>6349374</v>
      </c>
    </row>
    <row r="58" spans="1:8" ht="15.75" x14ac:dyDescent="0.25">
      <c r="A58" s="26" t="s">
        <v>183</v>
      </c>
      <c r="B58" s="26"/>
      <c r="C58" s="26"/>
      <c r="D58" s="26"/>
      <c r="E58" s="26"/>
      <c r="F58" s="26"/>
      <c r="G58" s="26"/>
      <c r="H58" s="26"/>
    </row>
    <row r="59" spans="1:8" x14ac:dyDescent="0.25">
      <c r="A59" s="1" t="s">
        <v>0</v>
      </c>
      <c r="B59" s="27" t="s">
        <v>163</v>
      </c>
      <c r="C59" s="28"/>
      <c r="D59" s="9" t="s">
        <v>239</v>
      </c>
      <c r="E59" s="1" t="s">
        <v>1</v>
      </c>
      <c r="F59" s="1" t="s">
        <v>164</v>
      </c>
      <c r="G59" s="1" t="s">
        <v>165</v>
      </c>
      <c r="H59" s="1" t="s">
        <v>166</v>
      </c>
    </row>
    <row r="60" spans="1:8" x14ac:dyDescent="0.25">
      <c r="A60" s="11">
        <v>3</v>
      </c>
      <c r="B60" s="34" t="s">
        <v>184</v>
      </c>
      <c r="C60" s="34"/>
      <c r="D60" s="18">
        <v>1151811016140</v>
      </c>
      <c r="E60" s="4" t="s">
        <v>170</v>
      </c>
      <c r="F60" s="13">
        <v>13919.429999999998</v>
      </c>
      <c r="G60" s="4">
        <v>400</v>
      </c>
      <c r="H60" s="14">
        <f>+ROUND(G60*F60,0)</f>
        <v>5567772</v>
      </c>
    </row>
    <row r="61" spans="1:8" x14ac:dyDescent="0.25">
      <c r="A61" s="11">
        <v>10</v>
      </c>
      <c r="B61" s="34" t="s">
        <v>180</v>
      </c>
      <c r="C61" s="34"/>
      <c r="D61" s="11">
        <v>16162</v>
      </c>
      <c r="E61" s="4" t="s">
        <v>2</v>
      </c>
      <c r="F61" s="13">
        <v>31239.879999999997</v>
      </c>
      <c r="G61" s="4">
        <f>+G60/100-1</f>
        <v>3</v>
      </c>
      <c r="H61" s="14">
        <f>+ROUND(G61*F61,0)</f>
        <v>93720</v>
      </c>
    </row>
    <row r="62" spans="1:8" x14ac:dyDescent="0.25">
      <c r="A62" s="35" t="s">
        <v>3</v>
      </c>
      <c r="B62" s="35"/>
      <c r="C62" s="35"/>
      <c r="D62" s="35"/>
      <c r="E62" s="35"/>
      <c r="F62" s="35"/>
      <c r="G62" s="35"/>
      <c r="H62" s="2">
        <f>SUM(H60:H61)</f>
        <v>5661492</v>
      </c>
    </row>
    <row r="63" spans="1:8" x14ac:dyDescent="0.25">
      <c r="A63" s="19" t="s">
        <v>172</v>
      </c>
      <c r="B63" s="20"/>
      <c r="C63" s="21"/>
      <c r="D63" s="8"/>
      <c r="E63" s="31">
        <v>0.11</v>
      </c>
      <c r="F63" s="32"/>
      <c r="G63" s="33"/>
      <c r="H63" s="2">
        <f>+ROUND(H62*E63,0)</f>
        <v>622764</v>
      </c>
    </row>
    <row r="64" spans="1:8" x14ac:dyDescent="0.25">
      <c r="A64" s="19" t="s">
        <v>173</v>
      </c>
      <c r="B64" s="20"/>
      <c r="C64" s="20"/>
      <c r="D64" s="20"/>
      <c r="E64" s="20"/>
      <c r="F64" s="20"/>
      <c r="G64" s="21"/>
      <c r="H64" s="3">
        <f>SUM(H62:H63)</f>
        <v>6284256</v>
      </c>
    </row>
    <row r="66" spans="1:8" ht="15.75" x14ac:dyDescent="0.25">
      <c r="A66" s="26" t="s">
        <v>216</v>
      </c>
      <c r="B66" s="26"/>
      <c r="C66" s="26"/>
      <c r="D66" s="26"/>
      <c r="E66" s="26"/>
      <c r="F66" s="26"/>
      <c r="G66" s="26"/>
      <c r="H66" s="26"/>
    </row>
    <row r="67" spans="1:8" x14ac:dyDescent="0.25">
      <c r="A67" s="1" t="s">
        <v>0</v>
      </c>
      <c r="B67" s="27" t="s">
        <v>163</v>
      </c>
      <c r="C67" s="28"/>
      <c r="D67" s="9" t="s">
        <v>239</v>
      </c>
      <c r="E67" s="1" t="s">
        <v>1</v>
      </c>
      <c r="F67" s="1" t="s">
        <v>164</v>
      </c>
      <c r="G67" s="1" t="s">
        <v>165</v>
      </c>
      <c r="H67" s="1" t="s">
        <v>166</v>
      </c>
    </row>
    <row r="68" spans="1:8" x14ac:dyDescent="0.25">
      <c r="A68" s="11">
        <v>3</v>
      </c>
      <c r="B68" s="34" t="s">
        <v>184</v>
      </c>
      <c r="C68" s="34"/>
      <c r="D68" s="18">
        <v>1151811016140</v>
      </c>
      <c r="E68" s="4" t="s">
        <v>170</v>
      </c>
      <c r="F68" s="13">
        <v>13919.429999999998</v>
      </c>
      <c r="G68" s="4">
        <v>200</v>
      </c>
      <c r="H68" s="14">
        <f>+ROUND(G68*F68,0)</f>
        <v>2783886</v>
      </c>
    </row>
    <row r="69" spans="1:8" x14ac:dyDescent="0.25">
      <c r="A69" s="11">
        <v>6</v>
      </c>
      <c r="B69" s="34" t="s">
        <v>176</v>
      </c>
      <c r="C69" s="34"/>
      <c r="D69" s="11">
        <v>1565</v>
      </c>
      <c r="E69" s="4" t="s">
        <v>170</v>
      </c>
      <c r="F69" s="13">
        <v>18593.75</v>
      </c>
      <c r="G69" s="4">
        <v>200</v>
      </c>
      <c r="H69" s="14">
        <f t="shared" ref="H69:H71" si="0">+ROUND(G69*F69,0)</f>
        <v>3718750</v>
      </c>
    </row>
    <row r="70" spans="1:8" x14ac:dyDescent="0.25">
      <c r="A70" s="11">
        <v>10</v>
      </c>
      <c r="B70" s="34" t="s">
        <v>180</v>
      </c>
      <c r="C70" s="34"/>
      <c r="D70" s="11">
        <v>16162</v>
      </c>
      <c r="E70" s="4" t="s">
        <v>2</v>
      </c>
      <c r="F70" s="13">
        <v>31239.879999999997</v>
      </c>
      <c r="G70" s="4">
        <v>1</v>
      </c>
      <c r="H70" s="14">
        <f t="shared" si="0"/>
        <v>31240</v>
      </c>
    </row>
    <row r="71" spans="1:8" x14ac:dyDescent="0.25">
      <c r="A71" s="11">
        <v>12</v>
      </c>
      <c r="B71" s="34" t="s">
        <v>177</v>
      </c>
      <c r="C71" s="34"/>
      <c r="D71" s="11">
        <v>1793</v>
      </c>
      <c r="E71" s="4" t="s">
        <v>2</v>
      </c>
      <c r="F71" s="13">
        <v>47344.15</v>
      </c>
      <c r="G71" s="4">
        <v>1</v>
      </c>
      <c r="H71" s="14">
        <f t="shared" si="0"/>
        <v>47344</v>
      </c>
    </row>
    <row r="72" spans="1:8" x14ac:dyDescent="0.25">
      <c r="A72" s="35" t="s">
        <v>3</v>
      </c>
      <c r="B72" s="35"/>
      <c r="C72" s="35"/>
      <c r="D72" s="35"/>
      <c r="E72" s="35"/>
      <c r="F72" s="35"/>
      <c r="G72" s="35"/>
      <c r="H72" s="2">
        <f>SUM(H68:H71)</f>
        <v>6581220</v>
      </c>
    </row>
    <row r="73" spans="1:8" x14ac:dyDescent="0.25">
      <c r="A73" s="19" t="s">
        <v>172</v>
      </c>
      <c r="B73" s="20"/>
      <c r="C73" s="21"/>
      <c r="D73" s="8"/>
      <c r="E73" s="31">
        <v>0.11</v>
      </c>
      <c r="F73" s="32"/>
      <c r="G73" s="33"/>
      <c r="H73" s="2">
        <f>+ROUND(H72*E73,0)</f>
        <v>723934</v>
      </c>
    </row>
    <row r="74" spans="1:8" x14ac:dyDescent="0.25">
      <c r="A74" s="19" t="s">
        <v>173</v>
      </c>
      <c r="B74" s="20"/>
      <c r="C74" s="20"/>
      <c r="D74" s="20"/>
      <c r="E74" s="20"/>
      <c r="F74" s="20"/>
      <c r="G74" s="21"/>
      <c r="H74" s="3">
        <f>SUM(H72:H73)</f>
        <v>7305154</v>
      </c>
    </row>
    <row r="76" spans="1:8" ht="15.75" x14ac:dyDescent="0.25">
      <c r="A76" s="26" t="s">
        <v>217</v>
      </c>
      <c r="B76" s="26"/>
      <c r="C76" s="26"/>
      <c r="D76" s="26"/>
      <c r="E76" s="26"/>
      <c r="F76" s="26"/>
      <c r="G76" s="26"/>
      <c r="H76" s="26"/>
    </row>
    <row r="77" spans="1:8" x14ac:dyDescent="0.25">
      <c r="A77" s="1" t="s">
        <v>0</v>
      </c>
      <c r="B77" s="27" t="s">
        <v>163</v>
      </c>
      <c r="C77" s="28"/>
      <c r="D77" s="9" t="s">
        <v>239</v>
      </c>
      <c r="E77" s="1" t="s">
        <v>1</v>
      </c>
      <c r="F77" s="1" t="s">
        <v>164</v>
      </c>
      <c r="G77" s="1" t="s">
        <v>165</v>
      </c>
      <c r="H77" s="1" t="s">
        <v>166</v>
      </c>
    </row>
    <row r="78" spans="1:8" x14ac:dyDescent="0.25">
      <c r="A78" s="11">
        <v>4</v>
      </c>
      <c r="B78" s="34" t="s">
        <v>178</v>
      </c>
      <c r="C78" s="34"/>
      <c r="D78" s="11">
        <v>16080</v>
      </c>
      <c r="E78" s="4" t="s">
        <v>170</v>
      </c>
      <c r="F78" s="13">
        <v>6813.94</v>
      </c>
      <c r="G78" s="4">
        <v>400</v>
      </c>
      <c r="H78" s="14">
        <f>+ROUND(G78*F78,0)</f>
        <v>2725576</v>
      </c>
    </row>
    <row r="79" spans="1:8" x14ac:dyDescent="0.25">
      <c r="A79" s="11">
        <v>11</v>
      </c>
      <c r="B79" s="34" t="s">
        <v>181</v>
      </c>
      <c r="C79" s="34"/>
      <c r="D79" s="11">
        <v>1795</v>
      </c>
      <c r="E79" s="4" t="s">
        <v>2</v>
      </c>
      <c r="F79" s="13">
        <v>14288.33</v>
      </c>
      <c r="G79" s="4">
        <f>+G78/100-1</f>
        <v>3</v>
      </c>
      <c r="H79" s="14">
        <f>+ROUND(G79*F79,0)</f>
        <v>42865</v>
      </c>
    </row>
    <row r="80" spans="1:8" x14ac:dyDescent="0.25">
      <c r="A80" s="35" t="s">
        <v>3</v>
      </c>
      <c r="B80" s="35"/>
      <c r="C80" s="35"/>
      <c r="D80" s="35"/>
      <c r="E80" s="35"/>
      <c r="F80" s="35"/>
      <c r="G80" s="35"/>
      <c r="H80" s="2">
        <f>SUM(H78:H79)</f>
        <v>2768441</v>
      </c>
    </row>
    <row r="81" spans="1:8" x14ac:dyDescent="0.25">
      <c r="A81" s="19" t="s">
        <v>172</v>
      </c>
      <c r="B81" s="20"/>
      <c r="C81" s="21"/>
      <c r="D81" s="8"/>
      <c r="E81" s="31">
        <v>0.11</v>
      </c>
      <c r="F81" s="32"/>
      <c r="G81" s="33"/>
      <c r="H81" s="2">
        <f>+ROUND(H80*E81,0)</f>
        <v>304529</v>
      </c>
    </row>
    <row r="82" spans="1:8" x14ac:dyDescent="0.25">
      <c r="A82" s="19" t="s">
        <v>173</v>
      </c>
      <c r="B82" s="20"/>
      <c r="C82" s="20"/>
      <c r="D82" s="20"/>
      <c r="E82" s="20"/>
      <c r="F82" s="20"/>
      <c r="G82" s="21"/>
      <c r="H82" s="3">
        <f>SUM(H80:H81)</f>
        <v>3072970</v>
      </c>
    </row>
    <row r="84" spans="1:8" ht="15.75" x14ac:dyDescent="0.25">
      <c r="A84" s="26" t="s">
        <v>218</v>
      </c>
      <c r="B84" s="26"/>
      <c r="C84" s="26"/>
      <c r="D84" s="26"/>
      <c r="E84" s="26"/>
      <c r="F84" s="26"/>
      <c r="G84" s="26"/>
      <c r="H84" s="26"/>
    </row>
    <row r="85" spans="1:8" x14ac:dyDescent="0.25">
      <c r="A85" s="1" t="s">
        <v>0</v>
      </c>
      <c r="B85" s="27" t="s">
        <v>163</v>
      </c>
      <c r="C85" s="28"/>
      <c r="D85" s="9" t="s">
        <v>239</v>
      </c>
      <c r="E85" s="1" t="s">
        <v>1</v>
      </c>
      <c r="F85" s="1" t="s">
        <v>164</v>
      </c>
      <c r="G85" s="1" t="s">
        <v>165</v>
      </c>
      <c r="H85" s="1" t="s">
        <v>166</v>
      </c>
    </row>
    <row r="86" spans="1:8" x14ac:dyDescent="0.25">
      <c r="A86" s="11">
        <v>8</v>
      </c>
      <c r="B86" s="34" t="s">
        <v>169</v>
      </c>
      <c r="C86" s="34"/>
      <c r="D86" s="11">
        <v>1566</v>
      </c>
      <c r="E86" s="4" t="s">
        <v>170</v>
      </c>
      <c r="F86" s="13">
        <v>37946.720000000001</v>
      </c>
      <c r="G86" s="4">
        <v>2000</v>
      </c>
      <c r="H86" s="14">
        <f>+ROUND(G86*F86,0)</f>
        <v>75893440</v>
      </c>
    </row>
    <row r="87" spans="1:8" x14ac:dyDescent="0.25">
      <c r="A87" s="11">
        <v>13</v>
      </c>
      <c r="B87" s="34" t="s">
        <v>171</v>
      </c>
      <c r="C87" s="34"/>
      <c r="D87" s="11">
        <v>1797</v>
      </c>
      <c r="E87" s="4" t="s">
        <v>2</v>
      </c>
      <c r="F87" s="13">
        <v>139732.18</v>
      </c>
      <c r="G87" s="4">
        <f>+(G86/50)-1</f>
        <v>39</v>
      </c>
      <c r="H87" s="14">
        <f>+ROUND(G87*F87,0)</f>
        <v>5449555</v>
      </c>
    </row>
    <row r="88" spans="1:8" x14ac:dyDescent="0.25">
      <c r="A88" s="35" t="s">
        <v>3</v>
      </c>
      <c r="B88" s="35"/>
      <c r="C88" s="35"/>
      <c r="D88" s="35"/>
      <c r="E88" s="35"/>
      <c r="F88" s="35"/>
      <c r="G88" s="35"/>
      <c r="H88" s="2">
        <f>SUM(H86:H87)</f>
        <v>81342995</v>
      </c>
    </row>
    <row r="89" spans="1:8" x14ac:dyDescent="0.25">
      <c r="A89" s="19" t="s">
        <v>172</v>
      </c>
      <c r="B89" s="20"/>
      <c r="C89" s="21"/>
      <c r="D89" s="8"/>
      <c r="E89" s="31">
        <v>0.11</v>
      </c>
      <c r="F89" s="32"/>
      <c r="G89" s="33"/>
      <c r="H89" s="2">
        <f>+ROUND(H88*E89,0)</f>
        <v>8947729</v>
      </c>
    </row>
    <row r="90" spans="1:8" x14ac:dyDescent="0.25">
      <c r="A90" s="19" t="s">
        <v>173</v>
      </c>
      <c r="B90" s="20"/>
      <c r="C90" s="20"/>
      <c r="D90" s="20"/>
      <c r="E90" s="20"/>
      <c r="F90" s="20"/>
      <c r="G90" s="21"/>
      <c r="H90" s="3">
        <f>SUM(H88:H89)</f>
        <v>90290724</v>
      </c>
    </row>
    <row r="92" spans="1:8" ht="15.75" x14ac:dyDescent="0.25">
      <c r="A92" s="26" t="s">
        <v>219</v>
      </c>
      <c r="B92" s="26"/>
      <c r="C92" s="26"/>
      <c r="D92" s="26"/>
      <c r="E92" s="26"/>
      <c r="F92" s="26"/>
      <c r="G92" s="26"/>
      <c r="H92" s="26"/>
    </row>
    <row r="93" spans="1:8" x14ac:dyDescent="0.25">
      <c r="A93" s="1" t="s">
        <v>0</v>
      </c>
      <c r="B93" s="27" t="s">
        <v>163</v>
      </c>
      <c r="C93" s="28"/>
      <c r="D93" s="9" t="s">
        <v>239</v>
      </c>
      <c r="E93" s="1" t="s">
        <v>1</v>
      </c>
      <c r="F93" s="1" t="s">
        <v>164</v>
      </c>
      <c r="G93" s="1" t="s">
        <v>165</v>
      </c>
      <c r="H93" s="1" t="s">
        <v>166</v>
      </c>
    </row>
    <row r="94" spans="1:8" x14ac:dyDescent="0.25">
      <c r="A94" s="11">
        <v>6</v>
      </c>
      <c r="B94" s="34" t="s">
        <v>176</v>
      </c>
      <c r="C94" s="34"/>
      <c r="D94" s="11">
        <v>1565</v>
      </c>
      <c r="E94" s="4" t="s">
        <v>170</v>
      </c>
      <c r="F94" s="13">
        <v>18593.75</v>
      </c>
      <c r="G94" s="4">
        <v>300</v>
      </c>
      <c r="H94" s="14">
        <f>+ROUND(G94*F94,0)</f>
        <v>5578125</v>
      </c>
    </row>
    <row r="95" spans="1:8" x14ac:dyDescent="0.25">
      <c r="A95" s="11">
        <v>12</v>
      </c>
      <c r="B95" s="34" t="s">
        <v>177</v>
      </c>
      <c r="C95" s="34"/>
      <c r="D95" s="11">
        <v>1793</v>
      </c>
      <c r="E95" s="4" t="s">
        <v>2</v>
      </c>
      <c r="F95" s="13">
        <v>47344.15</v>
      </c>
      <c r="G95" s="4">
        <f>+G94/100</f>
        <v>3</v>
      </c>
      <c r="H95" s="14">
        <f>+ROUND(G95*F95,0)</f>
        <v>142032</v>
      </c>
    </row>
    <row r="96" spans="1:8" x14ac:dyDescent="0.25">
      <c r="A96" s="35" t="s">
        <v>3</v>
      </c>
      <c r="B96" s="35"/>
      <c r="C96" s="35"/>
      <c r="D96" s="35"/>
      <c r="E96" s="35"/>
      <c r="F96" s="35"/>
      <c r="G96" s="35"/>
      <c r="H96" s="2">
        <f>SUM(H94:H95)</f>
        <v>5720157</v>
      </c>
    </row>
    <row r="97" spans="1:8" x14ac:dyDescent="0.25">
      <c r="A97" s="19" t="s">
        <v>172</v>
      </c>
      <c r="B97" s="20"/>
      <c r="C97" s="21"/>
      <c r="D97" s="8"/>
      <c r="E97" s="31">
        <v>0.11</v>
      </c>
      <c r="F97" s="32"/>
      <c r="G97" s="33"/>
      <c r="H97" s="2">
        <f>+ROUND(H96*E97,0)</f>
        <v>629217</v>
      </c>
    </row>
    <row r="98" spans="1:8" x14ac:dyDescent="0.25">
      <c r="A98" s="19" t="s">
        <v>173</v>
      </c>
      <c r="B98" s="20"/>
      <c r="C98" s="20"/>
      <c r="D98" s="20"/>
      <c r="E98" s="20"/>
      <c r="F98" s="20"/>
      <c r="G98" s="21"/>
      <c r="H98" s="3">
        <f>SUM(H96:H97)</f>
        <v>6349374</v>
      </c>
    </row>
    <row r="100" spans="1:8" ht="15.75" x14ac:dyDescent="0.25">
      <c r="A100" s="26" t="s">
        <v>220</v>
      </c>
      <c r="B100" s="26"/>
      <c r="C100" s="26"/>
      <c r="D100" s="26"/>
      <c r="E100" s="26"/>
      <c r="F100" s="26"/>
      <c r="G100" s="26"/>
      <c r="H100" s="26"/>
    </row>
    <row r="101" spans="1:8" x14ac:dyDescent="0.25">
      <c r="A101" s="1" t="s">
        <v>0</v>
      </c>
      <c r="B101" s="27" t="s">
        <v>163</v>
      </c>
      <c r="C101" s="28"/>
      <c r="D101" s="9" t="s">
        <v>239</v>
      </c>
      <c r="E101" s="1" t="s">
        <v>1</v>
      </c>
      <c r="F101" s="1" t="s">
        <v>164</v>
      </c>
      <c r="G101" s="1" t="s">
        <v>165</v>
      </c>
      <c r="H101" s="1" t="s">
        <v>166</v>
      </c>
    </row>
    <row r="102" spans="1:8" x14ac:dyDescent="0.25">
      <c r="A102" s="11">
        <v>1</v>
      </c>
      <c r="B102" s="34" t="s">
        <v>190</v>
      </c>
      <c r="C102" s="34"/>
      <c r="D102" s="11">
        <v>16161</v>
      </c>
      <c r="E102" s="4" t="s">
        <v>170</v>
      </c>
      <c r="F102" s="13">
        <v>2662.0299999999997</v>
      </c>
      <c r="G102" s="4">
        <v>1000</v>
      </c>
      <c r="H102" s="14">
        <f>+ROUND(G102*F102,0)</f>
        <v>2662030</v>
      </c>
    </row>
    <row r="103" spans="1:8" x14ac:dyDescent="0.25">
      <c r="A103" s="11">
        <v>10</v>
      </c>
      <c r="B103" s="34" t="s">
        <v>180</v>
      </c>
      <c r="C103" s="34"/>
      <c r="D103" s="11">
        <v>16162</v>
      </c>
      <c r="E103" s="4" t="s">
        <v>2</v>
      </c>
      <c r="F103" s="13">
        <v>31239.879999999997</v>
      </c>
      <c r="G103" s="4">
        <f>+G102/100-1</f>
        <v>9</v>
      </c>
      <c r="H103" s="14">
        <f>+ROUND(G103*F103,0)</f>
        <v>281159</v>
      </c>
    </row>
    <row r="104" spans="1:8" x14ac:dyDescent="0.25">
      <c r="A104" s="35" t="s">
        <v>3</v>
      </c>
      <c r="B104" s="35"/>
      <c r="C104" s="35"/>
      <c r="D104" s="35"/>
      <c r="E104" s="35"/>
      <c r="F104" s="35"/>
      <c r="G104" s="35"/>
      <c r="H104" s="2">
        <f>SUM(H102:H103)</f>
        <v>2943189</v>
      </c>
    </row>
    <row r="105" spans="1:8" x14ac:dyDescent="0.25">
      <c r="A105" s="19" t="s">
        <v>172</v>
      </c>
      <c r="B105" s="20"/>
      <c r="C105" s="21"/>
      <c r="D105" s="8"/>
      <c r="E105" s="31">
        <v>0.11</v>
      </c>
      <c r="F105" s="32"/>
      <c r="G105" s="33"/>
      <c r="H105" s="2">
        <f>+ROUND(H104*E105,0)</f>
        <v>323751</v>
      </c>
    </row>
    <row r="106" spans="1:8" x14ac:dyDescent="0.25">
      <c r="A106" s="19" t="s">
        <v>173</v>
      </c>
      <c r="B106" s="20"/>
      <c r="C106" s="20"/>
      <c r="D106" s="20"/>
      <c r="E106" s="20"/>
      <c r="F106" s="20"/>
      <c r="G106" s="21"/>
      <c r="H106" s="3">
        <f>SUM(H104:H105)</f>
        <v>3266940</v>
      </c>
    </row>
    <row r="108" spans="1:8" ht="15.75" x14ac:dyDescent="0.25">
      <c r="A108" s="26" t="s">
        <v>221</v>
      </c>
      <c r="B108" s="26"/>
      <c r="C108" s="26"/>
      <c r="D108" s="26"/>
      <c r="E108" s="26"/>
      <c r="F108" s="26"/>
      <c r="G108" s="26"/>
      <c r="H108" s="26"/>
    </row>
    <row r="109" spans="1:8" x14ac:dyDescent="0.25">
      <c r="A109" s="1" t="s">
        <v>0</v>
      </c>
      <c r="B109" s="27" t="s">
        <v>163</v>
      </c>
      <c r="C109" s="28"/>
      <c r="D109" s="9" t="s">
        <v>239</v>
      </c>
      <c r="E109" s="1" t="s">
        <v>1</v>
      </c>
      <c r="F109" s="1" t="s">
        <v>164</v>
      </c>
      <c r="G109" s="1" t="s">
        <v>165</v>
      </c>
      <c r="H109" s="1" t="s">
        <v>166</v>
      </c>
    </row>
    <row r="110" spans="1:8" x14ac:dyDescent="0.25">
      <c r="A110" s="11">
        <v>5</v>
      </c>
      <c r="B110" s="34" t="s">
        <v>179</v>
      </c>
      <c r="C110" s="34"/>
      <c r="D110" s="11">
        <v>15464</v>
      </c>
      <c r="E110" s="4" t="s">
        <v>170</v>
      </c>
      <c r="F110" s="13">
        <v>22220.87</v>
      </c>
      <c r="G110" s="4">
        <v>300</v>
      </c>
      <c r="H110" s="14">
        <f>+ROUND(G110*F110,0)</f>
        <v>6666261</v>
      </c>
    </row>
    <row r="111" spans="1:8" x14ac:dyDescent="0.25">
      <c r="A111" s="11">
        <v>9</v>
      </c>
      <c r="B111" s="34" t="s">
        <v>205</v>
      </c>
      <c r="C111" s="34"/>
      <c r="D111" s="11">
        <v>13819</v>
      </c>
      <c r="E111" s="4" t="s">
        <v>170</v>
      </c>
      <c r="F111" s="13">
        <v>56685.649999999994</v>
      </c>
      <c r="G111" s="4">
        <v>500</v>
      </c>
      <c r="H111" s="14">
        <f t="shared" ref="H111:H112" si="1">+ROUND(G111*F111,0)</f>
        <v>28342825</v>
      </c>
    </row>
    <row r="112" spans="1:8" x14ac:dyDescent="0.25">
      <c r="A112" s="11">
        <v>12</v>
      </c>
      <c r="B112" s="34" t="s">
        <v>177</v>
      </c>
      <c r="C112" s="34"/>
      <c r="D112" s="11">
        <v>1793</v>
      </c>
      <c r="E112" s="4" t="s">
        <v>2</v>
      </c>
      <c r="F112" s="13">
        <v>47344.15</v>
      </c>
      <c r="G112" s="4">
        <f>+G110/100</f>
        <v>3</v>
      </c>
      <c r="H112" s="14">
        <f t="shared" si="1"/>
        <v>142032</v>
      </c>
    </row>
    <row r="113" spans="1:8" x14ac:dyDescent="0.25">
      <c r="A113" s="35" t="s">
        <v>3</v>
      </c>
      <c r="B113" s="35"/>
      <c r="C113" s="35"/>
      <c r="D113" s="35"/>
      <c r="E113" s="35"/>
      <c r="F113" s="35"/>
      <c r="G113" s="35"/>
      <c r="H113" s="2">
        <f>SUM(H110:H112)</f>
        <v>35151118</v>
      </c>
    </row>
    <row r="114" spans="1:8" x14ac:dyDescent="0.25">
      <c r="A114" s="19" t="s">
        <v>172</v>
      </c>
      <c r="B114" s="20"/>
      <c r="C114" s="21"/>
      <c r="D114" s="8"/>
      <c r="E114" s="31">
        <v>0.11</v>
      </c>
      <c r="F114" s="32"/>
      <c r="G114" s="33"/>
      <c r="H114" s="2">
        <f>+ROUND(H113*E114,0)</f>
        <v>3866623</v>
      </c>
    </row>
    <row r="115" spans="1:8" x14ac:dyDescent="0.25">
      <c r="A115" s="19" t="s">
        <v>173</v>
      </c>
      <c r="B115" s="20"/>
      <c r="C115" s="20"/>
      <c r="D115" s="20"/>
      <c r="E115" s="20"/>
      <c r="F115" s="20"/>
      <c r="G115" s="21"/>
      <c r="H115" s="3">
        <f>SUM(H113:H114)</f>
        <v>39017741</v>
      </c>
    </row>
    <row r="117" spans="1:8" ht="15.75" x14ac:dyDescent="0.25">
      <c r="A117" s="26" t="s">
        <v>222</v>
      </c>
      <c r="B117" s="26"/>
      <c r="C117" s="26"/>
      <c r="D117" s="26"/>
      <c r="E117" s="26"/>
      <c r="F117" s="26"/>
      <c r="G117" s="26"/>
      <c r="H117" s="26"/>
    </row>
    <row r="118" spans="1:8" x14ac:dyDescent="0.25">
      <c r="A118" s="1" t="s">
        <v>0</v>
      </c>
      <c r="B118" s="27" t="s">
        <v>163</v>
      </c>
      <c r="C118" s="28"/>
      <c r="D118" s="9" t="s">
        <v>239</v>
      </c>
      <c r="E118" s="1" t="s">
        <v>1</v>
      </c>
      <c r="F118" s="1" t="s">
        <v>164</v>
      </c>
      <c r="G118" s="1" t="s">
        <v>165</v>
      </c>
      <c r="H118" s="1" t="s">
        <v>166</v>
      </c>
    </row>
    <row r="119" spans="1:8" x14ac:dyDescent="0.25">
      <c r="A119" s="11">
        <v>8</v>
      </c>
      <c r="B119" s="34" t="s">
        <v>169</v>
      </c>
      <c r="C119" s="34"/>
      <c r="D119" s="11">
        <v>1566</v>
      </c>
      <c r="E119" s="4" t="s">
        <v>170</v>
      </c>
      <c r="F119" s="13">
        <v>37946.720000000001</v>
      </c>
      <c r="G119" s="4">
        <v>100</v>
      </c>
      <c r="H119" s="14">
        <f>+ROUND(G119*F119,0)</f>
        <v>3794672</v>
      </c>
    </row>
    <row r="120" spans="1:8" x14ac:dyDescent="0.25">
      <c r="A120" s="35" t="s">
        <v>3</v>
      </c>
      <c r="B120" s="35"/>
      <c r="C120" s="35"/>
      <c r="D120" s="35"/>
      <c r="E120" s="35"/>
      <c r="F120" s="35"/>
      <c r="G120" s="35"/>
      <c r="H120" s="2">
        <f>SUM(H119)</f>
        <v>3794672</v>
      </c>
    </row>
    <row r="121" spans="1:8" x14ac:dyDescent="0.25">
      <c r="A121" s="19" t="s">
        <v>172</v>
      </c>
      <c r="B121" s="20"/>
      <c r="C121" s="21"/>
      <c r="D121" s="8"/>
      <c r="E121" s="31">
        <v>0.11</v>
      </c>
      <c r="F121" s="32"/>
      <c r="G121" s="33"/>
      <c r="H121" s="2">
        <f>+ROUND(H120*E121,0)</f>
        <v>417414</v>
      </c>
    </row>
    <row r="122" spans="1:8" x14ac:dyDescent="0.25">
      <c r="A122" s="19" t="s">
        <v>173</v>
      </c>
      <c r="B122" s="20"/>
      <c r="C122" s="20"/>
      <c r="D122" s="20"/>
      <c r="E122" s="20"/>
      <c r="F122" s="20"/>
      <c r="G122" s="21"/>
      <c r="H122" s="3">
        <f>SUM(H120:H121)</f>
        <v>4212086</v>
      </c>
    </row>
    <row r="124" spans="1:8" ht="15.75" x14ac:dyDescent="0.25">
      <c r="A124" s="26" t="s">
        <v>223</v>
      </c>
      <c r="B124" s="26"/>
      <c r="C124" s="26"/>
      <c r="D124" s="26"/>
      <c r="E124" s="26"/>
      <c r="F124" s="26"/>
      <c r="G124" s="26"/>
      <c r="H124" s="26"/>
    </row>
    <row r="125" spans="1:8" x14ac:dyDescent="0.25">
      <c r="A125" s="1" t="s">
        <v>0</v>
      </c>
      <c r="B125" s="27" t="s">
        <v>163</v>
      </c>
      <c r="C125" s="28"/>
      <c r="D125" s="9" t="s">
        <v>239</v>
      </c>
      <c r="E125" s="1" t="s">
        <v>1</v>
      </c>
      <c r="F125" s="1" t="s">
        <v>164</v>
      </c>
      <c r="G125" s="1" t="s">
        <v>165</v>
      </c>
      <c r="H125" s="1" t="s">
        <v>166</v>
      </c>
    </row>
    <row r="126" spans="1:8" x14ac:dyDescent="0.25">
      <c r="A126" s="11">
        <v>6</v>
      </c>
      <c r="B126" s="34" t="s">
        <v>176</v>
      </c>
      <c r="C126" s="34"/>
      <c r="D126" s="11">
        <v>1565</v>
      </c>
      <c r="E126" s="4" t="s">
        <v>170</v>
      </c>
      <c r="F126" s="13">
        <v>18593.75</v>
      </c>
      <c r="G126" s="4">
        <v>200</v>
      </c>
      <c r="H126" s="14">
        <f>+ROUND(G126*F126,0)</f>
        <v>3718750</v>
      </c>
    </row>
    <row r="127" spans="1:8" x14ac:dyDescent="0.25">
      <c r="A127" s="35" t="s">
        <v>3</v>
      </c>
      <c r="B127" s="35"/>
      <c r="C127" s="35"/>
      <c r="D127" s="35"/>
      <c r="E127" s="35"/>
      <c r="F127" s="35"/>
      <c r="G127" s="35"/>
      <c r="H127" s="2">
        <f>SUM(H126)</f>
        <v>3718750</v>
      </c>
    </row>
    <row r="128" spans="1:8" x14ac:dyDescent="0.25">
      <c r="A128" s="19" t="s">
        <v>172</v>
      </c>
      <c r="B128" s="20"/>
      <c r="C128" s="21"/>
      <c r="D128" s="8"/>
      <c r="E128" s="31">
        <v>0.11</v>
      </c>
      <c r="F128" s="32"/>
      <c r="G128" s="33"/>
      <c r="H128" s="2">
        <f>+ROUND(H127*E128,0)</f>
        <v>409063</v>
      </c>
    </row>
    <row r="129" spans="1:8" x14ac:dyDescent="0.25">
      <c r="A129" s="19" t="s">
        <v>173</v>
      </c>
      <c r="B129" s="20"/>
      <c r="C129" s="20"/>
      <c r="D129" s="20"/>
      <c r="E129" s="20"/>
      <c r="F129" s="20"/>
      <c r="G129" s="21"/>
      <c r="H129" s="3">
        <f>SUM(H127:H128)</f>
        <v>4127813</v>
      </c>
    </row>
    <row r="131" spans="1:8" ht="15.75" x14ac:dyDescent="0.25">
      <c r="A131" s="26" t="s">
        <v>224</v>
      </c>
      <c r="B131" s="26"/>
      <c r="C131" s="26"/>
      <c r="D131" s="26"/>
      <c r="E131" s="26"/>
      <c r="F131" s="26"/>
      <c r="G131" s="26"/>
      <c r="H131" s="26"/>
    </row>
    <row r="132" spans="1:8" x14ac:dyDescent="0.25">
      <c r="A132" s="1" t="s">
        <v>0</v>
      </c>
      <c r="B132" s="27" t="s">
        <v>163</v>
      </c>
      <c r="C132" s="28"/>
      <c r="D132" s="9" t="s">
        <v>239</v>
      </c>
      <c r="E132" s="1" t="s">
        <v>1</v>
      </c>
      <c r="F132" s="1" t="s">
        <v>164</v>
      </c>
      <c r="G132" s="1" t="s">
        <v>165</v>
      </c>
      <c r="H132" s="1" t="s">
        <v>166</v>
      </c>
    </row>
    <row r="133" spans="1:8" x14ac:dyDescent="0.25">
      <c r="A133" s="11">
        <v>6</v>
      </c>
      <c r="B133" s="34" t="s">
        <v>176</v>
      </c>
      <c r="C133" s="34"/>
      <c r="D133" s="11">
        <v>1565</v>
      </c>
      <c r="E133" s="4" t="s">
        <v>170</v>
      </c>
      <c r="F133" s="13">
        <v>18593.75</v>
      </c>
      <c r="G133" s="4">
        <v>300</v>
      </c>
      <c r="H133" s="14">
        <f>+ROUND(G133*F133,0)</f>
        <v>5578125</v>
      </c>
    </row>
    <row r="134" spans="1:8" x14ac:dyDescent="0.25">
      <c r="A134" s="11">
        <v>12</v>
      </c>
      <c r="B134" s="36" t="s">
        <v>177</v>
      </c>
      <c r="C134" s="36"/>
      <c r="D134" s="11">
        <v>1793</v>
      </c>
      <c r="E134" s="4" t="s">
        <v>2</v>
      </c>
      <c r="F134" s="13">
        <v>47344.15</v>
      </c>
      <c r="G134" s="4">
        <f>+G133/100</f>
        <v>3</v>
      </c>
      <c r="H134" s="14">
        <f t="shared" ref="H134" si="2">+ROUND(G134*F134,0)</f>
        <v>142032</v>
      </c>
    </row>
    <row r="135" spans="1:8" x14ac:dyDescent="0.25">
      <c r="A135" s="35" t="s">
        <v>3</v>
      </c>
      <c r="B135" s="35"/>
      <c r="C135" s="35"/>
      <c r="D135" s="35"/>
      <c r="E135" s="35"/>
      <c r="F135" s="35"/>
      <c r="G135" s="35"/>
      <c r="H135" s="2">
        <f>SUM(H133:H134)</f>
        <v>5720157</v>
      </c>
    </row>
    <row r="136" spans="1:8" x14ac:dyDescent="0.25">
      <c r="A136" s="19" t="s">
        <v>172</v>
      </c>
      <c r="B136" s="20"/>
      <c r="C136" s="21"/>
      <c r="D136" s="8"/>
      <c r="E136" s="31">
        <v>0.11</v>
      </c>
      <c r="F136" s="32"/>
      <c r="G136" s="33"/>
      <c r="H136" s="2">
        <f>+ROUND(H135*E136,0)</f>
        <v>629217</v>
      </c>
    </row>
    <row r="137" spans="1:8" x14ac:dyDescent="0.25">
      <c r="A137" s="19" t="s">
        <v>173</v>
      </c>
      <c r="B137" s="20"/>
      <c r="C137" s="20"/>
      <c r="D137" s="20"/>
      <c r="E137" s="20"/>
      <c r="F137" s="20"/>
      <c r="G137" s="21"/>
      <c r="H137" s="3">
        <f>SUM(H135:H136)</f>
        <v>6349374</v>
      </c>
    </row>
    <row r="139" spans="1:8" ht="15.75" x14ac:dyDescent="0.25">
      <c r="A139" s="26" t="s">
        <v>227</v>
      </c>
      <c r="B139" s="26"/>
      <c r="C139" s="26"/>
      <c r="D139" s="26"/>
      <c r="E139" s="26"/>
      <c r="F139" s="26"/>
      <c r="G139" s="26"/>
      <c r="H139" s="26"/>
    </row>
    <row r="140" spans="1:8" x14ac:dyDescent="0.25">
      <c r="A140" s="1" t="s">
        <v>0</v>
      </c>
      <c r="B140" s="27" t="s">
        <v>163</v>
      </c>
      <c r="C140" s="28"/>
      <c r="D140" s="9" t="s">
        <v>239</v>
      </c>
      <c r="E140" s="1" t="s">
        <v>1</v>
      </c>
      <c r="F140" s="1" t="s">
        <v>164</v>
      </c>
      <c r="G140" s="1" t="s">
        <v>165</v>
      </c>
      <c r="H140" s="1" t="s">
        <v>166</v>
      </c>
    </row>
    <row r="141" spans="1:8" x14ac:dyDescent="0.25">
      <c r="A141" s="11">
        <v>6</v>
      </c>
      <c r="B141" s="34" t="s">
        <v>176</v>
      </c>
      <c r="C141" s="34"/>
      <c r="D141" s="11">
        <v>1565</v>
      </c>
      <c r="E141" s="4" t="s">
        <v>170</v>
      </c>
      <c r="F141" s="13">
        <v>18593.75</v>
      </c>
      <c r="G141" s="4">
        <v>300</v>
      </c>
      <c r="H141" s="14">
        <f>+ROUND(G141*F141,0)</f>
        <v>5578125</v>
      </c>
    </row>
    <row r="142" spans="1:8" x14ac:dyDescent="0.25">
      <c r="A142" s="11">
        <v>8</v>
      </c>
      <c r="B142" s="36" t="s">
        <v>169</v>
      </c>
      <c r="C142" s="36"/>
      <c r="D142" s="11">
        <v>1566</v>
      </c>
      <c r="E142" s="4" t="s">
        <v>170</v>
      </c>
      <c r="F142" s="13">
        <v>37946.720000000001</v>
      </c>
      <c r="G142" s="4">
        <v>200</v>
      </c>
      <c r="H142" s="14">
        <f t="shared" ref="H142:H144" si="3">+ROUND(G142*F142,0)</f>
        <v>7589344</v>
      </c>
    </row>
    <row r="143" spans="1:8" x14ac:dyDescent="0.25">
      <c r="A143" s="11">
        <v>12</v>
      </c>
      <c r="B143" s="34" t="s">
        <v>177</v>
      </c>
      <c r="C143" s="34"/>
      <c r="D143" s="11">
        <v>1793</v>
      </c>
      <c r="E143" s="4" t="s">
        <v>2</v>
      </c>
      <c r="F143" s="13">
        <v>47344.15</v>
      </c>
      <c r="G143" s="4">
        <f>+G141/100</f>
        <v>3</v>
      </c>
      <c r="H143" s="14">
        <f t="shared" si="3"/>
        <v>142032</v>
      </c>
    </row>
    <row r="144" spans="1:8" x14ac:dyDescent="0.25">
      <c r="A144" s="11">
        <v>13</v>
      </c>
      <c r="B144" s="36" t="s">
        <v>171</v>
      </c>
      <c r="C144" s="36"/>
      <c r="D144" s="11">
        <v>1797</v>
      </c>
      <c r="E144" s="4" t="s">
        <v>2</v>
      </c>
      <c r="F144" s="13">
        <v>139732.18</v>
      </c>
      <c r="G144" s="4">
        <f>+G142/50</f>
        <v>4</v>
      </c>
      <c r="H144" s="14">
        <f t="shared" si="3"/>
        <v>558929</v>
      </c>
    </row>
    <row r="145" spans="1:8" x14ac:dyDescent="0.25">
      <c r="A145" s="35" t="s">
        <v>3</v>
      </c>
      <c r="B145" s="35"/>
      <c r="C145" s="35"/>
      <c r="D145" s="35"/>
      <c r="E145" s="35"/>
      <c r="F145" s="35"/>
      <c r="G145" s="35"/>
      <c r="H145" s="2">
        <f>SUM(H141:H144)</f>
        <v>13868430</v>
      </c>
    </row>
    <row r="146" spans="1:8" x14ac:dyDescent="0.25">
      <c r="A146" s="19" t="s">
        <v>172</v>
      </c>
      <c r="B146" s="20"/>
      <c r="C146" s="21"/>
      <c r="D146" s="8"/>
      <c r="E146" s="31">
        <v>0.11</v>
      </c>
      <c r="F146" s="32"/>
      <c r="G146" s="33"/>
      <c r="H146" s="2">
        <f>+ROUND(H145*E146,0)</f>
        <v>1525527</v>
      </c>
    </row>
    <row r="147" spans="1:8" x14ac:dyDescent="0.25">
      <c r="A147" s="19" t="s">
        <v>173</v>
      </c>
      <c r="B147" s="20"/>
      <c r="C147" s="20"/>
      <c r="D147" s="20"/>
      <c r="E147" s="20"/>
      <c r="F147" s="20"/>
      <c r="G147" s="21"/>
      <c r="H147" s="3">
        <f>SUM(H145:H146)</f>
        <v>15393957</v>
      </c>
    </row>
    <row r="149" spans="1:8" ht="15.75" x14ac:dyDescent="0.25">
      <c r="A149" s="26" t="s">
        <v>228</v>
      </c>
      <c r="B149" s="26"/>
      <c r="C149" s="26"/>
      <c r="D149" s="26"/>
      <c r="E149" s="26"/>
      <c r="F149" s="26"/>
      <c r="G149" s="26"/>
      <c r="H149" s="26"/>
    </row>
    <row r="150" spans="1:8" x14ac:dyDescent="0.25">
      <c r="A150" s="1" t="s">
        <v>0</v>
      </c>
      <c r="B150" s="27" t="s">
        <v>163</v>
      </c>
      <c r="C150" s="28"/>
      <c r="D150" s="9" t="s">
        <v>239</v>
      </c>
      <c r="E150" s="1" t="s">
        <v>1</v>
      </c>
      <c r="F150" s="1" t="s">
        <v>164</v>
      </c>
      <c r="G150" s="1" t="s">
        <v>165</v>
      </c>
      <c r="H150" s="1" t="s">
        <v>166</v>
      </c>
    </row>
    <row r="151" spans="1:8" x14ac:dyDescent="0.25">
      <c r="A151" s="11">
        <v>6</v>
      </c>
      <c r="B151" s="36" t="s">
        <v>176</v>
      </c>
      <c r="C151" s="36"/>
      <c r="D151" s="11">
        <v>1565</v>
      </c>
      <c r="E151" s="4" t="s">
        <v>170</v>
      </c>
      <c r="F151" s="13">
        <v>18593.75</v>
      </c>
      <c r="G151" s="4">
        <v>300</v>
      </c>
      <c r="H151" s="14">
        <f>+ROUND(G151*F151,0)</f>
        <v>5578125</v>
      </c>
    </row>
    <row r="152" spans="1:8" x14ac:dyDescent="0.25">
      <c r="A152" s="11">
        <v>12</v>
      </c>
      <c r="B152" s="34" t="s">
        <v>177</v>
      </c>
      <c r="C152" s="34"/>
      <c r="D152" s="11">
        <v>1793</v>
      </c>
      <c r="E152" s="4" t="s">
        <v>2</v>
      </c>
      <c r="F152" s="13">
        <v>47344.15</v>
      </c>
      <c r="G152" s="4">
        <f>+(G151/100)-1</f>
        <v>2</v>
      </c>
      <c r="H152" s="14">
        <f>+ROUND(G152*F152,0)</f>
        <v>94688</v>
      </c>
    </row>
    <row r="153" spans="1:8" x14ac:dyDescent="0.25">
      <c r="A153" s="35" t="s">
        <v>3</v>
      </c>
      <c r="B153" s="35"/>
      <c r="C153" s="35"/>
      <c r="D153" s="35"/>
      <c r="E153" s="35"/>
      <c r="F153" s="35"/>
      <c r="G153" s="35"/>
      <c r="H153" s="2">
        <f>SUM(H151:H152)</f>
        <v>5672813</v>
      </c>
    </row>
    <row r="154" spans="1:8" x14ac:dyDescent="0.25">
      <c r="A154" s="19" t="s">
        <v>172</v>
      </c>
      <c r="B154" s="20"/>
      <c r="C154" s="21"/>
      <c r="D154" s="8"/>
      <c r="E154" s="31">
        <v>0.11</v>
      </c>
      <c r="F154" s="32"/>
      <c r="G154" s="33"/>
      <c r="H154" s="2">
        <f>+ROUND(H153*E154,0)</f>
        <v>624009</v>
      </c>
    </row>
    <row r="155" spans="1:8" x14ac:dyDescent="0.25">
      <c r="A155" s="19" t="s">
        <v>173</v>
      </c>
      <c r="B155" s="20"/>
      <c r="C155" s="20"/>
      <c r="D155" s="20"/>
      <c r="E155" s="20"/>
      <c r="F155" s="20"/>
      <c r="G155" s="21"/>
      <c r="H155" s="3">
        <f>SUM(H153:H154)</f>
        <v>6296822</v>
      </c>
    </row>
    <row r="157" spans="1:8" ht="15.75" x14ac:dyDescent="0.25">
      <c r="A157" s="26" t="s">
        <v>196</v>
      </c>
      <c r="B157" s="26"/>
      <c r="C157" s="26"/>
      <c r="D157" s="26"/>
      <c r="E157" s="26"/>
      <c r="F157" s="26"/>
      <c r="G157" s="26"/>
      <c r="H157" s="26"/>
    </row>
    <row r="158" spans="1:8" x14ac:dyDescent="0.25">
      <c r="A158" s="1" t="s">
        <v>0</v>
      </c>
      <c r="B158" s="27" t="s">
        <v>163</v>
      </c>
      <c r="C158" s="28"/>
      <c r="D158" s="9" t="s">
        <v>239</v>
      </c>
      <c r="E158" s="1" t="s">
        <v>1</v>
      </c>
      <c r="F158" s="1" t="s">
        <v>164</v>
      </c>
      <c r="G158" s="1" t="s">
        <v>165</v>
      </c>
      <c r="H158" s="1" t="s">
        <v>166</v>
      </c>
    </row>
    <row r="159" spans="1:8" x14ac:dyDescent="0.25">
      <c r="A159" s="11">
        <v>6</v>
      </c>
      <c r="B159" s="36" t="s">
        <v>176</v>
      </c>
      <c r="C159" s="36"/>
      <c r="D159" s="11">
        <v>1565</v>
      </c>
      <c r="E159" s="4" t="s">
        <v>170</v>
      </c>
      <c r="F159" s="13">
        <v>18593.75</v>
      </c>
      <c r="G159" s="4">
        <v>120</v>
      </c>
      <c r="H159" s="14">
        <f>+ROUND(G159*F159,0)</f>
        <v>2231250</v>
      </c>
    </row>
    <row r="160" spans="1:8" x14ac:dyDescent="0.25">
      <c r="A160" s="11">
        <v>8</v>
      </c>
      <c r="B160" s="34" t="s">
        <v>169</v>
      </c>
      <c r="C160" s="34"/>
      <c r="D160" s="11">
        <v>1566</v>
      </c>
      <c r="E160" s="4" t="s">
        <v>170</v>
      </c>
      <c r="F160" s="13">
        <v>37946.720000000001</v>
      </c>
      <c r="G160" s="4">
        <v>100</v>
      </c>
      <c r="H160" s="14">
        <f t="shared" ref="H160" si="4">+ROUND(G160*F160,0)</f>
        <v>3794672</v>
      </c>
    </row>
    <row r="161" spans="1:8" x14ac:dyDescent="0.25">
      <c r="A161" s="35" t="s">
        <v>3</v>
      </c>
      <c r="B161" s="35"/>
      <c r="C161" s="35"/>
      <c r="D161" s="35"/>
      <c r="E161" s="35"/>
      <c r="F161" s="35"/>
      <c r="G161" s="35"/>
      <c r="H161" s="2">
        <f>+SUM(H159:H160)</f>
        <v>6025922</v>
      </c>
    </row>
    <row r="162" spans="1:8" x14ac:dyDescent="0.25">
      <c r="A162" s="19" t="s">
        <v>172</v>
      </c>
      <c r="B162" s="20"/>
      <c r="C162" s="21"/>
      <c r="D162" s="8"/>
      <c r="E162" s="31">
        <v>0.11</v>
      </c>
      <c r="F162" s="32"/>
      <c r="G162" s="33"/>
      <c r="H162" s="2">
        <f>+ROUND(H161*E162,0)</f>
        <v>662851</v>
      </c>
    </row>
    <row r="163" spans="1:8" x14ac:dyDescent="0.25">
      <c r="A163" s="19" t="s">
        <v>173</v>
      </c>
      <c r="B163" s="20"/>
      <c r="C163" s="20"/>
      <c r="D163" s="20"/>
      <c r="E163" s="20"/>
      <c r="F163" s="20"/>
      <c r="G163" s="21"/>
      <c r="H163" s="3">
        <f>SUM(H161:H162)</f>
        <v>6688773</v>
      </c>
    </row>
    <row r="165" spans="1:8" ht="15.75" x14ac:dyDescent="0.25">
      <c r="A165" s="26" t="s">
        <v>185</v>
      </c>
      <c r="B165" s="26"/>
      <c r="C165" s="26"/>
      <c r="D165" s="26"/>
      <c r="E165" s="26"/>
      <c r="F165" s="26"/>
      <c r="G165" s="26"/>
      <c r="H165" s="26"/>
    </row>
    <row r="166" spans="1:8" x14ac:dyDescent="0.25">
      <c r="A166" s="1" t="s">
        <v>0</v>
      </c>
      <c r="B166" s="27" t="s">
        <v>163</v>
      </c>
      <c r="C166" s="28"/>
      <c r="D166" s="9" t="s">
        <v>239</v>
      </c>
      <c r="E166" s="1" t="s">
        <v>1</v>
      </c>
      <c r="F166" s="1" t="s">
        <v>164</v>
      </c>
      <c r="G166" s="1" t="s">
        <v>165</v>
      </c>
      <c r="H166" s="1" t="s">
        <v>166</v>
      </c>
    </row>
    <row r="167" spans="1:8" x14ac:dyDescent="0.25">
      <c r="A167" s="11">
        <v>3</v>
      </c>
      <c r="B167" s="36" t="s">
        <v>184</v>
      </c>
      <c r="C167" s="36"/>
      <c r="D167" s="18">
        <v>1151811016140</v>
      </c>
      <c r="E167" s="4" t="s">
        <v>170</v>
      </c>
      <c r="F167" s="13">
        <v>13919.429999999998</v>
      </c>
      <c r="G167" s="4">
        <v>300</v>
      </c>
      <c r="H167" s="14">
        <f>+ROUND(G167*F167,0)</f>
        <v>4175829</v>
      </c>
    </row>
    <row r="168" spans="1:8" x14ac:dyDescent="0.25">
      <c r="A168" s="11">
        <v>10</v>
      </c>
      <c r="B168" s="34" t="s">
        <v>180</v>
      </c>
      <c r="C168" s="34"/>
      <c r="D168" s="11">
        <v>16162</v>
      </c>
      <c r="E168" s="4" t="s">
        <v>2</v>
      </c>
      <c r="F168" s="13">
        <v>31239.879999999997</v>
      </c>
      <c r="G168" s="4">
        <v>2</v>
      </c>
      <c r="H168" s="14">
        <f>+ROUND(G168*F168,0)</f>
        <v>62480</v>
      </c>
    </row>
    <row r="169" spans="1:8" x14ac:dyDescent="0.25">
      <c r="A169" s="35" t="s">
        <v>3</v>
      </c>
      <c r="B169" s="35"/>
      <c r="C169" s="35"/>
      <c r="D169" s="35"/>
      <c r="E169" s="35"/>
      <c r="F169" s="35"/>
      <c r="G169" s="35"/>
      <c r="H169" s="2">
        <f>+SUM(H167:H168)</f>
        <v>4238309</v>
      </c>
    </row>
    <row r="170" spans="1:8" x14ac:dyDescent="0.25">
      <c r="A170" s="19" t="s">
        <v>172</v>
      </c>
      <c r="B170" s="20"/>
      <c r="C170" s="21"/>
      <c r="D170" s="8"/>
      <c r="E170" s="31">
        <v>0.11</v>
      </c>
      <c r="F170" s="32"/>
      <c r="G170" s="33"/>
      <c r="H170" s="2">
        <f>+ROUND(H169*E170,0)</f>
        <v>466214</v>
      </c>
    </row>
    <row r="171" spans="1:8" x14ac:dyDescent="0.25">
      <c r="A171" s="19" t="s">
        <v>173</v>
      </c>
      <c r="B171" s="20"/>
      <c r="C171" s="20"/>
      <c r="D171" s="20"/>
      <c r="E171" s="20"/>
      <c r="F171" s="20"/>
      <c r="G171" s="21"/>
      <c r="H171" s="3">
        <f>SUM(H169:H170)</f>
        <v>4704523</v>
      </c>
    </row>
    <row r="173" spans="1:8" ht="15.75" x14ac:dyDescent="0.25">
      <c r="A173" s="26" t="s">
        <v>186</v>
      </c>
      <c r="B173" s="26"/>
      <c r="C173" s="26"/>
      <c r="D173" s="26"/>
      <c r="E173" s="26"/>
      <c r="F173" s="26"/>
      <c r="G173" s="26"/>
      <c r="H173" s="26"/>
    </row>
    <row r="174" spans="1:8" x14ac:dyDescent="0.25">
      <c r="A174" s="1" t="s">
        <v>0</v>
      </c>
      <c r="B174" s="27" t="s">
        <v>163</v>
      </c>
      <c r="C174" s="28"/>
      <c r="D174" s="9" t="s">
        <v>239</v>
      </c>
      <c r="E174" s="1" t="s">
        <v>1</v>
      </c>
      <c r="F174" s="1" t="s">
        <v>164</v>
      </c>
      <c r="G174" s="1" t="s">
        <v>165</v>
      </c>
      <c r="H174" s="1" t="s">
        <v>166</v>
      </c>
    </row>
    <row r="175" spans="1:8" x14ac:dyDescent="0.25">
      <c r="A175" s="11">
        <v>3</v>
      </c>
      <c r="B175" s="36" t="s">
        <v>184</v>
      </c>
      <c r="C175" s="36"/>
      <c r="D175" s="18">
        <v>1151811016140</v>
      </c>
      <c r="E175" s="4" t="s">
        <v>170</v>
      </c>
      <c r="F175" s="13">
        <v>13919.429999999998</v>
      </c>
      <c r="G175" s="4">
        <v>400</v>
      </c>
      <c r="H175" s="14">
        <f>+ROUND(G175*F175,0)</f>
        <v>5567772</v>
      </c>
    </row>
    <row r="176" spans="1:8" x14ac:dyDescent="0.25">
      <c r="A176" s="11">
        <v>6</v>
      </c>
      <c r="B176" s="34" t="s">
        <v>176</v>
      </c>
      <c r="C176" s="34"/>
      <c r="D176" s="11">
        <v>1565</v>
      </c>
      <c r="E176" s="4" t="s">
        <v>170</v>
      </c>
      <c r="F176" s="13">
        <v>18593.75</v>
      </c>
      <c r="G176" s="4">
        <v>200</v>
      </c>
      <c r="H176" s="14">
        <f t="shared" ref="H176:H178" si="5">+ROUND(G176*F176,0)</f>
        <v>3718750</v>
      </c>
    </row>
    <row r="177" spans="1:8" x14ac:dyDescent="0.25">
      <c r="A177" s="11">
        <v>10</v>
      </c>
      <c r="B177" s="36" t="s">
        <v>180</v>
      </c>
      <c r="C177" s="36"/>
      <c r="D177" s="11">
        <v>16162</v>
      </c>
      <c r="E177" s="4" t="s">
        <v>2</v>
      </c>
      <c r="F177" s="13">
        <v>31239.879999999997</v>
      </c>
      <c r="G177" s="4">
        <f>+G175/100-1</f>
        <v>3</v>
      </c>
      <c r="H177" s="14">
        <f t="shared" si="5"/>
        <v>93720</v>
      </c>
    </row>
    <row r="178" spans="1:8" x14ac:dyDescent="0.25">
      <c r="A178" s="11">
        <v>12</v>
      </c>
      <c r="B178" s="34" t="s">
        <v>177</v>
      </c>
      <c r="C178" s="34"/>
      <c r="D178" s="11">
        <v>1793</v>
      </c>
      <c r="E178" s="4" t="s">
        <v>2</v>
      </c>
      <c r="F178" s="13">
        <v>47344.15</v>
      </c>
      <c r="G178" s="4">
        <v>1</v>
      </c>
      <c r="H178" s="14">
        <f t="shared" si="5"/>
        <v>47344</v>
      </c>
    </row>
    <row r="179" spans="1:8" x14ac:dyDescent="0.25">
      <c r="A179" s="35" t="s">
        <v>3</v>
      </c>
      <c r="B179" s="35"/>
      <c r="C179" s="35"/>
      <c r="D179" s="35"/>
      <c r="E179" s="35"/>
      <c r="F179" s="35"/>
      <c r="G179" s="35"/>
      <c r="H179" s="2">
        <f>+SUM(H175:H178)</f>
        <v>9427586</v>
      </c>
    </row>
    <row r="180" spans="1:8" x14ac:dyDescent="0.25">
      <c r="A180" s="19" t="s">
        <v>172</v>
      </c>
      <c r="B180" s="20"/>
      <c r="C180" s="21"/>
      <c r="D180" s="8"/>
      <c r="E180" s="31">
        <v>0.11</v>
      </c>
      <c r="F180" s="32"/>
      <c r="G180" s="33"/>
      <c r="H180" s="2">
        <f>+ROUND(H179*E180,0)</f>
        <v>1037034</v>
      </c>
    </row>
    <row r="181" spans="1:8" x14ac:dyDescent="0.25">
      <c r="A181" s="19" t="s">
        <v>173</v>
      </c>
      <c r="B181" s="20"/>
      <c r="C181" s="20"/>
      <c r="D181" s="20"/>
      <c r="E181" s="20"/>
      <c r="F181" s="20"/>
      <c r="G181" s="21"/>
      <c r="H181" s="3">
        <f>SUM(H179:H180)</f>
        <v>10464620</v>
      </c>
    </row>
    <row r="183" spans="1:8" ht="15.75" x14ac:dyDescent="0.25">
      <c r="A183" s="26" t="s">
        <v>229</v>
      </c>
      <c r="B183" s="26"/>
      <c r="C183" s="26"/>
      <c r="D183" s="26"/>
      <c r="E183" s="26"/>
      <c r="F183" s="26"/>
      <c r="G183" s="26"/>
      <c r="H183" s="26"/>
    </row>
    <row r="184" spans="1:8" x14ac:dyDescent="0.25">
      <c r="A184" s="1" t="s">
        <v>0</v>
      </c>
      <c r="B184" s="27" t="s">
        <v>163</v>
      </c>
      <c r="C184" s="28"/>
      <c r="D184" s="9" t="s">
        <v>239</v>
      </c>
      <c r="E184" s="1" t="s">
        <v>1</v>
      </c>
      <c r="F184" s="1" t="s">
        <v>164</v>
      </c>
      <c r="G184" s="1" t="s">
        <v>165</v>
      </c>
      <c r="H184" s="1" t="s">
        <v>166</v>
      </c>
    </row>
    <row r="185" spans="1:8" x14ac:dyDescent="0.25">
      <c r="A185" s="11">
        <v>4</v>
      </c>
      <c r="B185" s="36" t="s">
        <v>178</v>
      </c>
      <c r="C185" s="36"/>
      <c r="D185" s="11">
        <v>16080</v>
      </c>
      <c r="E185" s="4" t="s">
        <v>170</v>
      </c>
      <c r="F185" s="13">
        <v>6813.94</v>
      </c>
      <c r="G185" s="4">
        <v>400</v>
      </c>
      <c r="H185" s="14">
        <f>+ROUND(G185*F185,0)</f>
        <v>2725576</v>
      </c>
    </row>
    <row r="186" spans="1:8" x14ac:dyDescent="0.25">
      <c r="A186" s="11">
        <v>11</v>
      </c>
      <c r="B186" s="34" t="s">
        <v>181</v>
      </c>
      <c r="C186" s="34"/>
      <c r="D186" s="11">
        <v>1795</v>
      </c>
      <c r="E186" s="4" t="s">
        <v>2</v>
      </c>
      <c r="F186" s="13">
        <v>14288.33</v>
      </c>
      <c r="G186" s="4">
        <f>+(G185/100)-1</f>
        <v>3</v>
      </c>
      <c r="H186" s="14">
        <f>+ROUND(G186*F186,0)</f>
        <v>42865</v>
      </c>
    </row>
    <row r="187" spans="1:8" x14ac:dyDescent="0.25">
      <c r="A187" s="35" t="s">
        <v>3</v>
      </c>
      <c r="B187" s="35"/>
      <c r="C187" s="35"/>
      <c r="D187" s="35"/>
      <c r="E187" s="35"/>
      <c r="F187" s="35"/>
      <c r="G187" s="35"/>
      <c r="H187" s="2">
        <f>+SUM(H185:H186)</f>
        <v>2768441</v>
      </c>
    </row>
    <row r="188" spans="1:8" x14ac:dyDescent="0.25">
      <c r="A188" s="19" t="s">
        <v>172</v>
      </c>
      <c r="B188" s="20"/>
      <c r="C188" s="21"/>
      <c r="D188" s="8"/>
      <c r="E188" s="31">
        <v>0.11</v>
      </c>
      <c r="F188" s="32"/>
      <c r="G188" s="33"/>
      <c r="H188" s="2">
        <f>+ROUND(H187*E188,0)</f>
        <v>304529</v>
      </c>
    </row>
    <row r="189" spans="1:8" x14ac:dyDescent="0.25">
      <c r="A189" s="19" t="s">
        <v>173</v>
      </c>
      <c r="B189" s="20"/>
      <c r="C189" s="20"/>
      <c r="D189" s="20"/>
      <c r="E189" s="20"/>
      <c r="F189" s="20"/>
      <c r="G189" s="21"/>
      <c r="H189" s="3">
        <f>SUM(H187:H188)</f>
        <v>3072970</v>
      </c>
    </row>
    <row r="191" spans="1:8" ht="15.75" x14ac:dyDescent="0.25">
      <c r="A191" s="26" t="s">
        <v>187</v>
      </c>
      <c r="B191" s="26"/>
      <c r="C191" s="26"/>
      <c r="D191" s="26"/>
      <c r="E191" s="26"/>
      <c r="F191" s="26"/>
      <c r="G191" s="26"/>
      <c r="H191" s="26"/>
    </row>
    <row r="192" spans="1:8" x14ac:dyDescent="0.25">
      <c r="A192" s="1" t="s">
        <v>0</v>
      </c>
      <c r="B192" s="27" t="s">
        <v>163</v>
      </c>
      <c r="C192" s="28"/>
      <c r="D192" s="9" t="s">
        <v>239</v>
      </c>
      <c r="E192" s="1" t="s">
        <v>1</v>
      </c>
      <c r="F192" s="1" t="s">
        <v>164</v>
      </c>
      <c r="G192" s="1" t="s">
        <v>165</v>
      </c>
      <c r="H192" s="1" t="s">
        <v>166</v>
      </c>
    </row>
    <row r="193" spans="1:8" x14ac:dyDescent="0.25">
      <c r="A193" s="11">
        <v>6</v>
      </c>
      <c r="B193" s="36" t="s">
        <v>176</v>
      </c>
      <c r="C193" s="36"/>
      <c r="D193" s="11">
        <v>1565</v>
      </c>
      <c r="E193" s="4" t="s">
        <v>170</v>
      </c>
      <c r="F193" s="13">
        <v>18593.75</v>
      </c>
      <c r="G193" s="4">
        <v>400</v>
      </c>
      <c r="H193" s="14">
        <f>+ROUND(G193*F193,0)</f>
        <v>7437500</v>
      </c>
    </row>
    <row r="194" spans="1:8" x14ac:dyDescent="0.25">
      <c r="A194" s="11">
        <v>12</v>
      </c>
      <c r="B194" s="34" t="s">
        <v>177</v>
      </c>
      <c r="C194" s="34"/>
      <c r="D194" s="11">
        <v>1793</v>
      </c>
      <c r="E194" s="4" t="s">
        <v>2</v>
      </c>
      <c r="F194" s="13">
        <v>47344.15</v>
      </c>
      <c r="G194" s="4">
        <f>+G193/100-1</f>
        <v>3</v>
      </c>
      <c r="H194" s="14">
        <f>+ROUND(G194*F194,0)</f>
        <v>142032</v>
      </c>
    </row>
    <row r="195" spans="1:8" x14ac:dyDescent="0.25">
      <c r="A195" s="35" t="s">
        <v>3</v>
      </c>
      <c r="B195" s="35"/>
      <c r="C195" s="35"/>
      <c r="D195" s="35"/>
      <c r="E195" s="35"/>
      <c r="F195" s="35"/>
      <c r="G195" s="35"/>
      <c r="H195" s="2">
        <f>+SUM(H193:H194)</f>
        <v>7579532</v>
      </c>
    </row>
    <row r="196" spans="1:8" x14ac:dyDescent="0.25">
      <c r="A196" s="19" t="s">
        <v>172</v>
      </c>
      <c r="B196" s="20"/>
      <c r="C196" s="21"/>
      <c r="D196" s="8"/>
      <c r="E196" s="31">
        <v>0.11</v>
      </c>
      <c r="F196" s="32"/>
      <c r="G196" s="33"/>
      <c r="H196" s="2">
        <f>+ROUND(H195*E196,0)</f>
        <v>833749</v>
      </c>
    </row>
    <row r="197" spans="1:8" x14ac:dyDescent="0.25">
      <c r="A197" s="19" t="s">
        <v>173</v>
      </c>
      <c r="B197" s="20"/>
      <c r="C197" s="20"/>
      <c r="D197" s="20"/>
      <c r="E197" s="20"/>
      <c r="F197" s="20"/>
      <c r="G197" s="21"/>
      <c r="H197" s="3">
        <f>SUM(H195:H196)</f>
        <v>8413281</v>
      </c>
    </row>
    <row r="199" spans="1:8" ht="15.75" x14ac:dyDescent="0.25">
      <c r="A199" s="26" t="s">
        <v>188</v>
      </c>
      <c r="B199" s="26"/>
      <c r="C199" s="26"/>
      <c r="D199" s="26"/>
      <c r="E199" s="26"/>
      <c r="F199" s="26"/>
      <c r="G199" s="26"/>
      <c r="H199" s="26"/>
    </row>
    <row r="200" spans="1:8" x14ac:dyDescent="0.25">
      <c r="A200" s="1" t="s">
        <v>0</v>
      </c>
      <c r="B200" s="27" t="s">
        <v>163</v>
      </c>
      <c r="C200" s="28"/>
      <c r="D200" s="9" t="s">
        <v>239</v>
      </c>
      <c r="E200" s="1" t="s">
        <v>1</v>
      </c>
      <c r="F200" s="1" t="s">
        <v>164</v>
      </c>
      <c r="G200" s="1" t="s">
        <v>165</v>
      </c>
      <c r="H200" s="1" t="s">
        <v>166</v>
      </c>
    </row>
    <row r="201" spans="1:8" x14ac:dyDescent="0.25">
      <c r="A201" s="11">
        <v>4</v>
      </c>
      <c r="B201" s="36" t="s">
        <v>178</v>
      </c>
      <c r="C201" s="36"/>
      <c r="D201" s="11">
        <v>16080</v>
      </c>
      <c r="E201" s="4" t="s">
        <v>170</v>
      </c>
      <c r="F201" s="13">
        <v>6813.94</v>
      </c>
      <c r="G201" s="4">
        <v>400</v>
      </c>
      <c r="H201" s="14">
        <f>+ROUND(G201*F201,0)</f>
        <v>2725576</v>
      </c>
    </row>
    <row r="202" spans="1:8" x14ac:dyDescent="0.25">
      <c r="A202" s="11">
        <v>11</v>
      </c>
      <c r="B202" s="34" t="s">
        <v>181</v>
      </c>
      <c r="C202" s="34"/>
      <c r="D202" s="11">
        <v>1795</v>
      </c>
      <c r="E202" s="4" t="s">
        <v>2</v>
      </c>
      <c r="F202" s="13">
        <v>14288.33</v>
      </c>
      <c r="G202" s="4">
        <f>+G201/100-1</f>
        <v>3</v>
      </c>
      <c r="H202" s="14">
        <f>+ROUND(G202*F202,0)</f>
        <v>42865</v>
      </c>
    </row>
    <row r="203" spans="1:8" x14ac:dyDescent="0.25">
      <c r="A203" s="35" t="s">
        <v>3</v>
      </c>
      <c r="B203" s="35"/>
      <c r="C203" s="35"/>
      <c r="D203" s="35"/>
      <c r="E203" s="35"/>
      <c r="F203" s="35"/>
      <c r="G203" s="35"/>
      <c r="H203" s="2">
        <f>+SUM(H201:H202)</f>
        <v>2768441</v>
      </c>
    </row>
    <row r="204" spans="1:8" x14ac:dyDescent="0.25">
      <c r="A204" s="19" t="s">
        <v>172</v>
      </c>
      <c r="B204" s="20"/>
      <c r="C204" s="21"/>
      <c r="D204" s="8"/>
      <c r="E204" s="31">
        <v>0.11</v>
      </c>
      <c r="F204" s="32"/>
      <c r="G204" s="33"/>
      <c r="H204" s="2">
        <f>+ROUND(H203*E204,0)</f>
        <v>304529</v>
      </c>
    </row>
    <row r="205" spans="1:8" x14ac:dyDescent="0.25">
      <c r="A205" s="19" t="s">
        <v>173</v>
      </c>
      <c r="B205" s="20"/>
      <c r="C205" s="20"/>
      <c r="D205" s="20"/>
      <c r="E205" s="20"/>
      <c r="F205" s="20"/>
      <c r="G205" s="21"/>
      <c r="H205" s="3">
        <f>SUM(H203:H204)</f>
        <v>3072970</v>
      </c>
    </row>
    <row r="207" spans="1:8" ht="15.75" x14ac:dyDescent="0.25">
      <c r="A207" s="26" t="s">
        <v>230</v>
      </c>
      <c r="B207" s="26"/>
      <c r="C207" s="26"/>
      <c r="D207" s="26"/>
      <c r="E207" s="26"/>
      <c r="F207" s="26"/>
      <c r="G207" s="26"/>
      <c r="H207" s="26"/>
    </row>
    <row r="208" spans="1:8" x14ac:dyDescent="0.25">
      <c r="A208" s="1" t="s">
        <v>0</v>
      </c>
      <c r="B208" s="27" t="s">
        <v>163</v>
      </c>
      <c r="C208" s="28"/>
      <c r="D208" s="9" t="s">
        <v>239</v>
      </c>
      <c r="E208" s="1" t="s">
        <v>1</v>
      </c>
      <c r="F208" s="1" t="s">
        <v>164</v>
      </c>
      <c r="G208" s="1" t="s">
        <v>165</v>
      </c>
      <c r="H208" s="1" t="s">
        <v>166</v>
      </c>
    </row>
    <row r="209" spans="1:8" x14ac:dyDescent="0.25">
      <c r="A209" s="11">
        <v>3</v>
      </c>
      <c r="B209" s="36" t="s">
        <v>184</v>
      </c>
      <c r="C209" s="36"/>
      <c r="D209" s="18">
        <v>1151811016140</v>
      </c>
      <c r="E209" s="4" t="s">
        <v>170</v>
      </c>
      <c r="F209" s="13">
        <v>13919.429999999998</v>
      </c>
      <c r="G209" s="4">
        <v>400</v>
      </c>
      <c r="H209" s="14">
        <f>+ROUND(G209*F209,0)</f>
        <v>5567772</v>
      </c>
    </row>
    <row r="210" spans="1:8" x14ac:dyDescent="0.25">
      <c r="A210" s="11">
        <v>6</v>
      </c>
      <c r="B210" s="34" t="s">
        <v>176</v>
      </c>
      <c r="C210" s="34"/>
      <c r="D210" s="11">
        <v>1565</v>
      </c>
      <c r="E210" s="4" t="s">
        <v>170</v>
      </c>
      <c r="F210" s="13">
        <v>18593.75</v>
      </c>
      <c r="G210" s="4">
        <v>300</v>
      </c>
      <c r="H210" s="14">
        <f t="shared" ref="H210:H212" si="6">+ROUND(G210*F210,0)</f>
        <v>5578125</v>
      </c>
    </row>
    <row r="211" spans="1:8" x14ac:dyDescent="0.25">
      <c r="A211" s="11">
        <v>10</v>
      </c>
      <c r="B211" s="36" t="s">
        <v>180</v>
      </c>
      <c r="C211" s="36"/>
      <c r="D211" s="11">
        <v>16162</v>
      </c>
      <c r="E211" s="4" t="s">
        <v>2</v>
      </c>
      <c r="F211" s="13">
        <v>31239.879999999997</v>
      </c>
      <c r="G211" s="4">
        <f>+G209/100-1</f>
        <v>3</v>
      </c>
      <c r="H211" s="14">
        <f t="shared" si="6"/>
        <v>93720</v>
      </c>
    </row>
    <row r="212" spans="1:8" x14ac:dyDescent="0.25">
      <c r="A212" s="11">
        <v>12</v>
      </c>
      <c r="B212" s="34" t="s">
        <v>177</v>
      </c>
      <c r="C212" s="34"/>
      <c r="D212" s="11">
        <v>1793</v>
      </c>
      <c r="E212" s="4" t="s">
        <v>2</v>
      </c>
      <c r="F212" s="13">
        <v>47344.15</v>
      </c>
      <c r="G212" s="4">
        <f>+G210/50-1</f>
        <v>5</v>
      </c>
      <c r="H212" s="14">
        <f t="shared" si="6"/>
        <v>236721</v>
      </c>
    </row>
    <row r="213" spans="1:8" x14ac:dyDescent="0.25">
      <c r="A213" s="35" t="s">
        <v>3</v>
      </c>
      <c r="B213" s="35"/>
      <c r="C213" s="35"/>
      <c r="D213" s="35"/>
      <c r="E213" s="35"/>
      <c r="F213" s="35"/>
      <c r="G213" s="35"/>
      <c r="H213" s="2">
        <f>+SUM(H209:H212)</f>
        <v>11476338</v>
      </c>
    </row>
    <row r="214" spans="1:8" x14ac:dyDescent="0.25">
      <c r="A214" s="19" t="s">
        <v>172</v>
      </c>
      <c r="B214" s="20"/>
      <c r="C214" s="21"/>
      <c r="D214" s="8"/>
      <c r="E214" s="31">
        <v>0.11</v>
      </c>
      <c r="F214" s="32"/>
      <c r="G214" s="33"/>
      <c r="H214" s="2">
        <f>+ROUND(H213*E214,0)</f>
        <v>1262397</v>
      </c>
    </row>
    <row r="215" spans="1:8" x14ac:dyDescent="0.25">
      <c r="A215" s="19" t="s">
        <v>173</v>
      </c>
      <c r="B215" s="20"/>
      <c r="C215" s="20"/>
      <c r="D215" s="20"/>
      <c r="E215" s="20"/>
      <c r="F215" s="20"/>
      <c r="G215" s="21"/>
      <c r="H215" s="3">
        <f>SUM(H213:H214)</f>
        <v>12738735</v>
      </c>
    </row>
    <row r="217" spans="1:8" ht="15.75" x14ac:dyDescent="0.25">
      <c r="A217" s="26" t="s">
        <v>231</v>
      </c>
      <c r="B217" s="26"/>
      <c r="C217" s="26"/>
      <c r="D217" s="26"/>
      <c r="E217" s="26"/>
      <c r="F217" s="26"/>
      <c r="G217" s="26"/>
      <c r="H217" s="26"/>
    </row>
    <row r="218" spans="1:8" x14ac:dyDescent="0.25">
      <c r="A218" s="1" t="s">
        <v>0</v>
      </c>
      <c r="B218" s="27" t="s">
        <v>163</v>
      </c>
      <c r="C218" s="28"/>
      <c r="D218" s="9" t="s">
        <v>239</v>
      </c>
      <c r="E218" s="1" t="s">
        <v>1</v>
      </c>
      <c r="F218" s="1" t="s">
        <v>164</v>
      </c>
      <c r="G218" s="1" t="s">
        <v>165</v>
      </c>
      <c r="H218" s="1" t="s">
        <v>166</v>
      </c>
    </row>
    <row r="219" spans="1:8" x14ac:dyDescent="0.25">
      <c r="A219" s="11">
        <v>4</v>
      </c>
      <c r="B219" s="36" t="s">
        <v>178</v>
      </c>
      <c r="C219" s="36"/>
      <c r="D219" s="18">
        <v>16080</v>
      </c>
      <c r="E219" s="4" t="s">
        <v>170</v>
      </c>
      <c r="F219" s="13">
        <v>6813.94</v>
      </c>
      <c r="G219" s="4">
        <v>300</v>
      </c>
      <c r="H219" s="14">
        <f>+ROUND(G219*F219,0)</f>
        <v>2044182</v>
      </c>
    </row>
    <row r="220" spans="1:8" x14ac:dyDescent="0.25">
      <c r="A220" s="11">
        <v>11</v>
      </c>
      <c r="B220" s="34" t="s">
        <v>181</v>
      </c>
      <c r="C220" s="34"/>
      <c r="D220" s="11">
        <v>1795</v>
      </c>
      <c r="E220" s="4" t="s">
        <v>2</v>
      </c>
      <c r="F220" s="13">
        <v>14288.33</v>
      </c>
      <c r="G220" s="4">
        <v>3</v>
      </c>
      <c r="H220" s="14">
        <f>+ROUND(G220*F220,0)</f>
        <v>42865</v>
      </c>
    </row>
    <row r="221" spans="1:8" x14ac:dyDescent="0.25">
      <c r="A221" s="35" t="s">
        <v>3</v>
      </c>
      <c r="B221" s="35"/>
      <c r="C221" s="35"/>
      <c r="D221" s="35"/>
      <c r="E221" s="35"/>
      <c r="F221" s="35"/>
      <c r="G221" s="35"/>
      <c r="H221" s="2">
        <f>+SUM(H219:H220)</f>
        <v>2087047</v>
      </c>
    </row>
    <row r="222" spans="1:8" x14ac:dyDescent="0.25">
      <c r="A222" s="19" t="s">
        <v>172</v>
      </c>
      <c r="B222" s="20"/>
      <c r="C222" s="21"/>
      <c r="D222" s="8"/>
      <c r="E222" s="31">
        <v>0.11</v>
      </c>
      <c r="F222" s="32"/>
      <c r="G222" s="33"/>
      <c r="H222" s="2">
        <f>+ROUND(H221*E222,0)</f>
        <v>229575</v>
      </c>
    </row>
    <row r="223" spans="1:8" x14ac:dyDescent="0.25">
      <c r="A223" s="19" t="s">
        <v>173</v>
      </c>
      <c r="B223" s="20"/>
      <c r="C223" s="20"/>
      <c r="D223" s="20"/>
      <c r="E223" s="20"/>
      <c r="F223" s="20"/>
      <c r="G223" s="21"/>
      <c r="H223" s="3">
        <f>SUM(H221:H222)</f>
        <v>2316622</v>
      </c>
    </row>
    <row r="225" spans="1:8" ht="15.75" x14ac:dyDescent="0.25">
      <c r="A225" s="26" t="s">
        <v>232</v>
      </c>
      <c r="B225" s="26"/>
      <c r="C225" s="26"/>
      <c r="D225" s="26"/>
      <c r="E225" s="26"/>
      <c r="F225" s="26"/>
      <c r="G225" s="26"/>
      <c r="H225" s="26"/>
    </row>
    <row r="226" spans="1:8" x14ac:dyDescent="0.25">
      <c r="A226" s="1" t="s">
        <v>0</v>
      </c>
      <c r="B226" s="27" t="s">
        <v>163</v>
      </c>
      <c r="C226" s="28"/>
      <c r="D226" s="9" t="s">
        <v>239</v>
      </c>
      <c r="E226" s="1" t="s">
        <v>1</v>
      </c>
      <c r="F226" s="1" t="s">
        <v>164</v>
      </c>
      <c r="G226" s="1" t="s">
        <v>165</v>
      </c>
      <c r="H226" s="1" t="s">
        <v>166</v>
      </c>
    </row>
    <row r="227" spans="1:8" x14ac:dyDescent="0.25">
      <c r="A227" s="11">
        <v>3</v>
      </c>
      <c r="B227" s="36" t="s">
        <v>184</v>
      </c>
      <c r="C227" s="36"/>
      <c r="D227" s="18">
        <v>1151811016140</v>
      </c>
      <c r="E227" s="4" t="s">
        <v>170</v>
      </c>
      <c r="F227" s="13">
        <v>13919.429999999998</v>
      </c>
      <c r="G227" s="4">
        <v>400</v>
      </c>
      <c r="H227" s="14">
        <f>+ROUND(G227*F227,0)</f>
        <v>5567772</v>
      </c>
    </row>
    <row r="228" spans="1:8" x14ac:dyDescent="0.25">
      <c r="A228" s="11">
        <v>10</v>
      </c>
      <c r="B228" s="34" t="s">
        <v>180</v>
      </c>
      <c r="C228" s="34"/>
      <c r="D228" s="11">
        <v>16162</v>
      </c>
      <c r="E228" s="4" t="s">
        <v>2</v>
      </c>
      <c r="F228" s="13">
        <v>31239.879999999997</v>
      </c>
      <c r="G228" s="4">
        <f>+G227/100-1</f>
        <v>3</v>
      </c>
      <c r="H228" s="14">
        <f>+ROUND(G228*F228,0)</f>
        <v>93720</v>
      </c>
    </row>
    <row r="229" spans="1:8" x14ac:dyDescent="0.25">
      <c r="A229" s="35" t="s">
        <v>3</v>
      </c>
      <c r="B229" s="35"/>
      <c r="C229" s="35"/>
      <c r="D229" s="35"/>
      <c r="E229" s="35"/>
      <c r="F229" s="35"/>
      <c r="G229" s="35"/>
      <c r="H229" s="2">
        <f>+SUM(H227:H228)</f>
        <v>5661492</v>
      </c>
    </row>
    <row r="230" spans="1:8" x14ac:dyDescent="0.25">
      <c r="A230" s="19" t="s">
        <v>172</v>
      </c>
      <c r="B230" s="20"/>
      <c r="C230" s="21"/>
      <c r="D230" s="8"/>
      <c r="E230" s="31">
        <v>0.11</v>
      </c>
      <c r="F230" s="32"/>
      <c r="G230" s="33"/>
      <c r="H230" s="2">
        <f>+ROUND(H229*E230,0)</f>
        <v>622764</v>
      </c>
    </row>
    <row r="231" spans="1:8" x14ac:dyDescent="0.25">
      <c r="A231" s="19" t="s">
        <v>173</v>
      </c>
      <c r="B231" s="20"/>
      <c r="C231" s="20"/>
      <c r="D231" s="20"/>
      <c r="E231" s="20"/>
      <c r="F231" s="20"/>
      <c r="G231" s="21"/>
      <c r="H231" s="3">
        <f>SUM(H229:H230)</f>
        <v>6284256</v>
      </c>
    </row>
    <row r="233" spans="1:8" ht="15.75" x14ac:dyDescent="0.25">
      <c r="A233" s="26" t="s">
        <v>233</v>
      </c>
      <c r="B233" s="26"/>
      <c r="C233" s="26"/>
      <c r="D233" s="26"/>
      <c r="E233" s="26"/>
      <c r="F233" s="26"/>
      <c r="G233" s="26"/>
      <c r="H233" s="26"/>
    </row>
    <row r="234" spans="1:8" x14ac:dyDescent="0.25">
      <c r="A234" s="1" t="s">
        <v>0</v>
      </c>
      <c r="B234" s="27" t="s">
        <v>163</v>
      </c>
      <c r="C234" s="28"/>
      <c r="D234" s="9" t="s">
        <v>239</v>
      </c>
      <c r="E234" s="1" t="s">
        <v>1</v>
      </c>
      <c r="F234" s="1" t="s">
        <v>164</v>
      </c>
      <c r="G234" s="1" t="s">
        <v>165</v>
      </c>
      <c r="H234" s="1" t="s">
        <v>166</v>
      </c>
    </row>
    <row r="235" spans="1:8" x14ac:dyDescent="0.25">
      <c r="A235" s="11">
        <v>4</v>
      </c>
      <c r="B235" s="36" t="s">
        <v>178</v>
      </c>
      <c r="C235" s="36"/>
      <c r="D235" s="11">
        <v>16080</v>
      </c>
      <c r="E235" s="4" t="s">
        <v>170</v>
      </c>
      <c r="F235" s="13">
        <v>6813.94</v>
      </c>
      <c r="G235" s="4">
        <v>400</v>
      </c>
      <c r="H235" s="14">
        <f>+ROUND(G235*F235,0)</f>
        <v>2725576</v>
      </c>
    </row>
    <row r="236" spans="1:8" x14ac:dyDescent="0.25">
      <c r="A236" s="11">
        <v>11</v>
      </c>
      <c r="B236" s="34" t="s">
        <v>181</v>
      </c>
      <c r="C236" s="34"/>
      <c r="D236" s="11">
        <v>1795</v>
      </c>
      <c r="E236" s="4" t="s">
        <v>2</v>
      </c>
      <c r="F236" s="13">
        <v>14288.33</v>
      </c>
      <c r="G236" s="4">
        <f>+G235/100-1</f>
        <v>3</v>
      </c>
      <c r="H236" s="14">
        <f>+ROUND(G236*F236,0)</f>
        <v>42865</v>
      </c>
    </row>
    <row r="237" spans="1:8" x14ac:dyDescent="0.25">
      <c r="A237" s="35" t="s">
        <v>3</v>
      </c>
      <c r="B237" s="35"/>
      <c r="C237" s="35"/>
      <c r="D237" s="35"/>
      <c r="E237" s="35"/>
      <c r="F237" s="35"/>
      <c r="G237" s="35"/>
      <c r="H237" s="2">
        <f>+SUM(H235:H236)</f>
        <v>2768441</v>
      </c>
    </row>
    <row r="238" spans="1:8" x14ac:dyDescent="0.25">
      <c r="A238" s="19" t="s">
        <v>172</v>
      </c>
      <c r="B238" s="20"/>
      <c r="C238" s="21"/>
      <c r="D238" s="8"/>
      <c r="E238" s="31">
        <v>0.11</v>
      </c>
      <c r="F238" s="32"/>
      <c r="G238" s="33"/>
      <c r="H238" s="2">
        <f>+ROUND(H237*E238,0)</f>
        <v>304529</v>
      </c>
    </row>
    <row r="239" spans="1:8" x14ac:dyDescent="0.25">
      <c r="A239" s="19" t="s">
        <v>173</v>
      </c>
      <c r="B239" s="20"/>
      <c r="C239" s="20"/>
      <c r="D239" s="20"/>
      <c r="E239" s="20"/>
      <c r="F239" s="20"/>
      <c r="G239" s="21"/>
      <c r="H239" s="3">
        <f>SUM(H237:H238)</f>
        <v>3072970</v>
      </c>
    </row>
    <row r="241" spans="1:8" ht="15.75" x14ac:dyDescent="0.25">
      <c r="A241" s="26" t="s">
        <v>189</v>
      </c>
      <c r="B241" s="26"/>
      <c r="C241" s="26"/>
      <c r="D241" s="26"/>
      <c r="E241" s="26"/>
      <c r="F241" s="26"/>
      <c r="G241" s="26"/>
      <c r="H241" s="26"/>
    </row>
    <row r="242" spans="1:8" x14ac:dyDescent="0.25">
      <c r="A242" s="1" t="s">
        <v>0</v>
      </c>
      <c r="B242" s="27" t="s">
        <v>163</v>
      </c>
      <c r="C242" s="28"/>
      <c r="D242" s="9" t="s">
        <v>239</v>
      </c>
      <c r="E242" s="1" t="s">
        <v>1</v>
      </c>
      <c r="F242" s="1" t="s">
        <v>164</v>
      </c>
      <c r="G242" s="1" t="s">
        <v>165</v>
      </c>
      <c r="H242" s="1" t="s">
        <v>166</v>
      </c>
    </row>
    <row r="243" spans="1:8" x14ac:dyDescent="0.25">
      <c r="A243" s="11">
        <v>6</v>
      </c>
      <c r="B243" s="36" t="s">
        <v>176</v>
      </c>
      <c r="C243" s="36"/>
      <c r="D243" s="11">
        <v>1565</v>
      </c>
      <c r="E243" s="4" t="s">
        <v>170</v>
      </c>
      <c r="F243" s="13">
        <v>18593.75</v>
      </c>
      <c r="G243" s="4">
        <v>300</v>
      </c>
      <c r="H243" s="14">
        <f>+ROUND(G243*F243,0)</f>
        <v>5578125</v>
      </c>
    </row>
    <row r="244" spans="1:8" x14ac:dyDescent="0.25">
      <c r="A244" s="11">
        <v>12</v>
      </c>
      <c r="B244" s="34" t="s">
        <v>177</v>
      </c>
      <c r="C244" s="34"/>
      <c r="D244" s="11">
        <v>1793</v>
      </c>
      <c r="E244" s="4" t="s">
        <v>2</v>
      </c>
      <c r="F244" s="13">
        <v>47344.15</v>
      </c>
      <c r="G244" s="4">
        <f>+(G243/100)-1</f>
        <v>2</v>
      </c>
      <c r="H244" s="14">
        <f>+ROUND(G244*F244,0)</f>
        <v>94688</v>
      </c>
    </row>
    <row r="245" spans="1:8" x14ac:dyDescent="0.25">
      <c r="A245" s="35" t="s">
        <v>3</v>
      </c>
      <c r="B245" s="35"/>
      <c r="C245" s="35"/>
      <c r="D245" s="35"/>
      <c r="E245" s="35"/>
      <c r="F245" s="35"/>
      <c r="G245" s="35"/>
      <c r="H245" s="2">
        <f>+SUM(H243:H244)</f>
        <v>5672813</v>
      </c>
    </row>
    <row r="246" spans="1:8" x14ac:dyDescent="0.25">
      <c r="A246" s="19" t="s">
        <v>172</v>
      </c>
      <c r="B246" s="20"/>
      <c r="C246" s="21"/>
      <c r="D246" s="8"/>
      <c r="E246" s="31">
        <v>0.11</v>
      </c>
      <c r="F246" s="32"/>
      <c r="G246" s="33"/>
      <c r="H246" s="2">
        <f>+ROUND(H245*E246,0)</f>
        <v>624009</v>
      </c>
    </row>
    <row r="247" spans="1:8" x14ac:dyDescent="0.25">
      <c r="A247" s="19" t="s">
        <v>173</v>
      </c>
      <c r="B247" s="20"/>
      <c r="C247" s="20"/>
      <c r="D247" s="20"/>
      <c r="E247" s="20"/>
      <c r="F247" s="20"/>
      <c r="G247" s="21"/>
      <c r="H247" s="3">
        <f>SUM(H245:H246)</f>
        <v>6296822</v>
      </c>
    </row>
    <row r="249" spans="1:8" ht="15.75" x14ac:dyDescent="0.25">
      <c r="A249" s="26" t="s">
        <v>234</v>
      </c>
      <c r="B249" s="26"/>
      <c r="C249" s="26"/>
      <c r="D249" s="26"/>
      <c r="E249" s="26"/>
      <c r="F249" s="26"/>
      <c r="G249" s="26"/>
      <c r="H249" s="26"/>
    </row>
    <row r="250" spans="1:8" x14ac:dyDescent="0.25">
      <c r="A250" s="1" t="s">
        <v>0</v>
      </c>
      <c r="B250" s="27" t="s">
        <v>163</v>
      </c>
      <c r="C250" s="28"/>
      <c r="D250" s="9" t="s">
        <v>239</v>
      </c>
      <c r="E250" s="1" t="s">
        <v>1</v>
      </c>
      <c r="F250" s="1" t="s">
        <v>164</v>
      </c>
      <c r="G250" s="1" t="s">
        <v>165</v>
      </c>
      <c r="H250" s="1" t="s">
        <v>166</v>
      </c>
    </row>
    <row r="251" spans="1:8" x14ac:dyDescent="0.25">
      <c r="A251" s="11">
        <v>1</v>
      </c>
      <c r="B251" s="38" t="s">
        <v>190</v>
      </c>
      <c r="C251" s="39"/>
      <c r="D251" s="11">
        <v>16161</v>
      </c>
      <c r="E251" s="4" t="s">
        <v>170</v>
      </c>
      <c r="F251" s="13">
        <v>2662.0299999999997</v>
      </c>
      <c r="G251" s="4">
        <v>300</v>
      </c>
      <c r="H251" s="14">
        <f>+ROUND(G251*F251,0)</f>
        <v>798609</v>
      </c>
    </row>
    <row r="252" spans="1:8" x14ac:dyDescent="0.25">
      <c r="A252" s="11">
        <v>3</v>
      </c>
      <c r="B252" s="38" t="s">
        <v>184</v>
      </c>
      <c r="C252" s="39"/>
      <c r="D252" s="18">
        <v>1151811016140</v>
      </c>
      <c r="E252" s="4" t="s">
        <v>170</v>
      </c>
      <c r="F252" s="13">
        <v>13919.429999999998</v>
      </c>
      <c r="G252" s="4">
        <v>300</v>
      </c>
      <c r="H252" s="14">
        <f t="shared" ref="H252:H253" si="7">+ROUND(G252*F252,0)</f>
        <v>4175829</v>
      </c>
    </row>
    <row r="253" spans="1:8" x14ac:dyDescent="0.25">
      <c r="A253" s="11">
        <v>10</v>
      </c>
      <c r="B253" s="29" t="s">
        <v>180</v>
      </c>
      <c r="C253" s="30"/>
      <c r="D253" s="11">
        <v>16162</v>
      </c>
      <c r="E253" s="4" t="s">
        <v>2</v>
      </c>
      <c r="F253" s="13">
        <v>31239.879999999997</v>
      </c>
      <c r="G253" s="4">
        <f>+G252/100-1</f>
        <v>2</v>
      </c>
      <c r="H253" s="14">
        <f t="shared" si="7"/>
        <v>62480</v>
      </c>
    </row>
    <row r="254" spans="1:8" x14ac:dyDescent="0.25">
      <c r="A254" s="19" t="s">
        <v>3</v>
      </c>
      <c r="B254" s="20"/>
      <c r="C254" s="20"/>
      <c r="D254" s="20"/>
      <c r="E254" s="20"/>
      <c r="F254" s="20"/>
      <c r="G254" s="21"/>
      <c r="H254" s="2">
        <f>+SUM(H251:H253)</f>
        <v>5036918</v>
      </c>
    </row>
    <row r="255" spans="1:8" x14ac:dyDescent="0.25">
      <c r="A255" s="19" t="s">
        <v>172</v>
      </c>
      <c r="B255" s="20"/>
      <c r="C255" s="21"/>
      <c r="D255" s="8"/>
      <c r="E255" s="31">
        <v>0.11</v>
      </c>
      <c r="F255" s="32"/>
      <c r="G255" s="33"/>
      <c r="H255" s="2">
        <f>+ROUND(H254*E255,0)</f>
        <v>554061</v>
      </c>
    </row>
    <row r="256" spans="1:8" x14ac:dyDescent="0.25">
      <c r="A256" s="19" t="s">
        <v>173</v>
      </c>
      <c r="B256" s="20"/>
      <c r="C256" s="20"/>
      <c r="D256" s="20"/>
      <c r="E256" s="20"/>
      <c r="F256" s="20"/>
      <c r="G256" s="21"/>
      <c r="H256" s="3">
        <f>SUM(H254:H255)</f>
        <v>5590979</v>
      </c>
    </row>
    <row r="258" spans="1:8" ht="15.75" x14ac:dyDescent="0.25">
      <c r="A258" s="26" t="s">
        <v>191</v>
      </c>
      <c r="B258" s="26"/>
      <c r="C258" s="26"/>
      <c r="D258" s="26"/>
      <c r="E258" s="26"/>
      <c r="F258" s="26"/>
      <c r="G258" s="26"/>
      <c r="H258" s="26"/>
    </row>
    <row r="259" spans="1:8" x14ac:dyDescent="0.25">
      <c r="A259" s="1" t="s">
        <v>0</v>
      </c>
      <c r="B259" s="27" t="s">
        <v>163</v>
      </c>
      <c r="C259" s="28"/>
      <c r="D259" s="9" t="s">
        <v>239</v>
      </c>
      <c r="E259" s="1" t="s">
        <v>1</v>
      </c>
      <c r="F259" s="1" t="s">
        <v>164</v>
      </c>
      <c r="G259" s="1" t="s">
        <v>165</v>
      </c>
      <c r="H259" s="1" t="s">
        <v>166</v>
      </c>
    </row>
    <row r="260" spans="1:8" x14ac:dyDescent="0.25">
      <c r="A260" s="11">
        <v>4</v>
      </c>
      <c r="B260" s="38" t="s">
        <v>178</v>
      </c>
      <c r="C260" s="39"/>
      <c r="D260" s="11">
        <v>16080</v>
      </c>
      <c r="E260" s="4" t="s">
        <v>170</v>
      </c>
      <c r="F260" s="13">
        <v>6813.94</v>
      </c>
      <c r="G260" s="4">
        <v>400</v>
      </c>
      <c r="H260" s="14">
        <f>+ROUND(G260*F260,0)</f>
        <v>2725576</v>
      </c>
    </row>
    <row r="261" spans="1:8" x14ac:dyDescent="0.25">
      <c r="A261" s="11">
        <v>11</v>
      </c>
      <c r="B261" s="29" t="s">
        <v>181</v>
      </c>
      <c r="C261" s="30"/>
      <c r="D261" s="11">
        <v>1795</v>
      </c>
      <c r="E261" s="4" t="s">
        <v>2</v>
      </c>
      <c r="F261" s="13">
        <v>14288.33</v>
      </c>
      <c r="G261" s="4">
        <f>+G260/100-1</f>
        <v>3</v>
      </c>
      <c r="H261" s="14">
        <f>+ROUND(G261*F261,0)</f>
        <v>42865</v>
      </c>
    </row>
    <row r="262" spans="1:8" x14ac:dyDescent="0.25">
      <c r="A262" s="19" t="s">
        <v>3</v>
      </c>
      <c r="B262" s="20"/>
      <c r="C262" s="20"/>
      <c r="D262" s="20"/>
      <c r="E262" s="20"/>
      <c r="F262" s="20"/>
      <c r="G262" s="21"/>
      <c r="H262" s="2">
        <f>+SUM(H260:H261)</f>
        <v>2768441</v>
      </c>
    </row>
    <row r="263" spans="1:8" x14ac:dyDescent="0.25">
      <c r="A263" s="19" t="s">
        <v>172</v>
      </c>
      <c r="B263" s="20"/>
      <c r="C263" s="21"/>
      <c r="D263" s="8"/>
      <c r="E263" s="31">
        <v>0.11</v>
      </c>
      <c r="F263" s="32"/>
      <c r="G263" s="33"/>
      <c r="H263" s="2">
        <f>+ROUND(H262*E263,0)</f>
        <v>304529</v>
      </c>
    </row>
    <row r="264" spans="1:8" x14ac:dyDescent="0.25">
      <c r="A264" s="19" t="s">
        <v>173</v>
      </c>
      <c r="B264" s="20"/>
      <c r="C264" s="20"/>
      <c r="D264" s="20"/>
      <c r="E264" s="20"/>
      <c r="F264" s="20"/>
      <c r="G264" s="21"/>
      <c r="H264" s="3">
        <f>SUM(H262:H263)</f>
        <v>3072970</v>
      </c>
    </row>
    <row r="266" spans="1:8" ht="15.75" x14ac:dyDescent="0.25">
      <c r="A266" s="26" t="s">
        <v>192</v>
      </c>
      <c r="B266" s="26"/>
      <c r="C266" s="26"/>
      <c r="D266" s="26"/>
      <c r="E266" s="26"/>
      <c r="F266" s="26"/>
      <c r="G266" s="26"/>
      <c r="H266" s="26"/>
    </row>
    <row r="267" spans="1:8" x14ac:dyDescent="0.25">
      <c r="A267" s="1" t="s">
        <v>0</v>
      </c>
      <c r="B267" s="27" t="s">
        <v>163</v>
      </c>
      <c r="C267" s="28"/>
      <c r="D267" s="9" t="s">
        <v>239</v>
      </c>
      <c r="E267" s="1" t="s">
        <v>1</v>
      </c>
      <c r="F267" s="1" t="s">
        <v>164</v>
      </c>
      <c r="G267" s="1" t="s">
        <v>165</v>
      </c>
      <c r="H267" s="1" t="s">
        <v>166</v>
      </c>
    </row>
    <row r="268" spans="1:8" x14ac:dyDescent="0.25">
      <c r="A268" s="11">
        <v>1</v>
      </c>
      <c r="B268" s="38" t="s">
        <v>190</v>
      </c>
      <c r="C268" s="39"/>
      <c r="D268" s="11">
        <v>16161</v>
      </c>
      <c r="E268" s="4" t="s">
        <v>170</v>
      </c>
      <c r="F268" s="13">
        <v>2662.0299999999997</v>
      </c>
      <c r="G268" s="4">
        <v>200</v>
      </c>
      <c r="H268" s="14">
        <f>+ROUND(G268*F268,0)</f>
        <v>532406</v>
      </c>
    </row>
    <row r="269" spans="1:8" x14ac:dyDescent="0.25">
      <c r="A269" s="11">
        <v>4</v>
      </c>
      <c r="B269" s="38" t="s">
        <v>178</v>
      </c>
      <c r="C269" s="39"/>
      <c r="D269" s="11">
        <v>16080</v>
      </c>
      <c r="E269" s="4" t="s">
        <v>170</v>
      </c>
      <c r="F269" s="13">
        <v>6813.94</v>
      </c>
      <c r="G269" s="4">
        <v>400</v>
      </c>
      <c r="H269" s="14">
        <f t="shared" ref="H269:H270" si="8">+ROUND(G269*F269,0)</f>
        <v>2725576</v>
      </c>
    </row>
    <row r="270" spans="1:8" x14ac:dyDescent="0.25">
      <c r="A270" s="11">
        <v>11</v>
      </c>
      <c r="B270" s="29" t="s">
        <v>181</v>
      </c>
      <c r="C270" s="30"/>
      <c r="D270" s="11">
        <v>1795</v>
      </c>
      <c r="E270" s="4" t="s">
        <v>2</v>
      </c>
      <c r="F270" s="13">
        <v>14288.33</v>
      </c>
      <c r="G270" s="4">
        <f>+G269/100-1</f>
        <v>3</v>
      </c>
      <c r="H270" s="14">
        <f t="shared" si="8"/>
        <v>42865</v>
      </c>
    </row>
    <row r="271" spans="1:8" x14ac:dyDescent="0.25">
      <c r="A271" s="19" t="s">
        <v>3</v>
      </c>
      <c r="B271" s="20"/>
      <c r="C271" s="20"/>
      <c r="D271" s="20"/>
      <c r="E271" s="20"/>
      <c r="F271" s="20"/>
      <c r="G271" s="21"/>
      <c r="H271" s="2">
        <f>+SUM(H268:H270)</f>
        <v>3300847</v>
      </c>
    </row>
    <row r="272" spans="1:8" x14ac:dyDescent="0.25">
      <c r="A272" s="19" t="s">
        <v>172</v>
      </c>
      <c r="B272" s="20"/>
      <c r="C272" s="21"/>
      <c r="D272" s="8"/>
      <c r="E272" s="31">
        <v>0.11</v>
      </c>
      <c r="F272" s="32"/>
      <c r="G272" s="33"/>
      <c r="H272" s="2">
        <f>+ROUND(H271*E272,0)</f>
        <v>363093</v>
      </c>
    </row>
    <row r="273" spans="1:8" x14ac:dyDescent="0.25">
      <c r="A273" s="19" t="s">
        <v>173</v>
      </c>
      <c r="B273" s="20"/>
      <c r="C273" s="20"/>
      <c r="D273" s="20"/>
      <c r="E273" s="20"/>
      <c r="F273" s="20"/>
      <c r="G273" s="21"/>
      <c r="H273" s="3">
        <f>SUM(H271:H272)</f>
        <v>3663940</v>
      </c>
    </row>
    <row r="275" spans="1:8" ht="15.75" x14ac:dyDescent="0.25">
      <c r="A275" s="26" t="s">
        <v>235</v>
      </c>
      <c r="B275" s="26"/>
      <c r="C275" s="26"/>
      <c r="D275" s="26"/>
      <c r="E275" s="26"/>
      <c r="F275" s="26"/>
      <c r="G275" s="26"/>
      <c r="H275" s="26"/>
    </row>
    <row r="276" spans="1:8" x14ac:dyDescent="0.25">
      <c r="A276" s="1" t="s">
        <v>0</v>
      </c>
      <c r="B276" s="27" t="s">
        <v>163</v>
      </c>
      <c r="C276" s="28"/>
      <c r="D276" s="9" t="s">
        <v>239</v>
      </c>
      <c r="E276" s="1" t="s">
        <v>1</v>
      </c>
      <c r="F276" s="1" t="s">
        <v>164</v>
      </c>
      <c r="G276" s="1" t="s">
        <v>165</v>
      </c>
      <c r="H276" s="1" t="s">
        <v>166</v>
      </c>
    </row>
    <row r="277" spans="1:8" x14ac:dyDescent="0.25">
      <c r="A277" s="11">
        <v>3</v>
      </c>
      <c r="B277" s="38" t="s">
        <v>184</v>
      </c>
      <c r="C277" s="39"/>
      <c r="D277" s="18">
        <v>1151811016140</v>
      </c>
      <c r="E277" s="4" t="s">
        <v>170</v>
      </c>
      <c r="F277" s="13">
        <v>13919.429999999998</v>
      </c>
      <c r="G277" s="4">
        <v>400</v>
      </c>
      <c r="H277" s="14">
        <f>+ROUND(G277*F277,0)</f>
        <v>5567772</v>
      </c>
    </row>
    <row r="278" spans="1:8" x14ac:dyDescent="0.25">
      <c r="A278" s="11">
        <v>10</v>
      </c>
      <c r="B278" s="29" t="s">
        <v>180</v>
      </c>
      <c r="C278" s="30"/>
      <c r="D278" s="11">
        <v>16162</v>
      </c>
      <c r="E278" s="4" t="s">
        <v>2</v>
      </c>
      <c r="F278" s="13">
        <v>31239.879999999997</v>
      </c>
      <c r="G278" s="4">
        <f>+G277/100-1</f>
        <v>3</v>
      </c>
      <c r="H278" s="14">
        <f>+ROUND(G278*F278,0)</f>
        <v>93720</v>
      </c>
    </row>
    <row r="279" spans="1:8" x14ac:dyDescent="0.25">
      <c r="A279" s="19" t="s">
        <v>3</v>
      </c>
      <c r="B279" s="20"/>
      <c r="C279" s="20"/>
      <c r="D279" s="20"/>
      <c r="E279" s="20"/>
      <c r="F279" s="20"/>
      <c r="G279" s="21"/>
      <c r="H279" s="2">
        <f>+SUM(H277:H278)</f>
        <v>5661492</v>
      </c>
    </row>
    <row r="280" spans="1:8" x14ac:dyDescent="0.25">
      <c r="A280" s="19" t="s">
        <v>172</v>
      </c>
      <c r="B280" s="20"/>
      <c r="C280" s="21"/>
      <c r="D280" s="8"/>
      <c r="E280" s="31">
        <v>0.11</v>
      </c>
      <c r="F280" s="32"/>
      <c r="G280" s="33"/>
      <c r="H280" s="2">
        <f>+ROUND(H279*E280,0)</f>
        <v>622764</v>
      </c>
    </row>
    <row r="281" spans="1:8" x14ac:dyDescent="0.25">
      <c r="A281" s="19" t="s">
        <v>173</v>
      </c>
      <c r="B281" s="20"/>
      <c r="C281" s="20"/>
      <c r="D281" s="20"/>
      <c r="E281" s="20"/>
      <c r="F281" s="20"/>
      <c r="G281" s="21"/>
      <c r="H281" s="3">
        <f>SUM(H279:H280)</f>
        <v>6284256</v>
      </c>
    </row>
    <row r="283" spans="1:8" ht="15.75" x14ac:dyDescent="0.25">
      <c r="A283" s="26" t="s">
        <v>236</v>
      </c>
      <c r="B283" s="26"/>
      <c r="C283" s="26"/>
      <c r="D283" s="26"/>
      <c r="E283" s="26"/>
      <c r="F283" s="26"/>
      <c r="G283" s="26"/>
      <c r="H283" s="26"/>
    </row>
    <row r="284" spans="1:8" x14ac:dyDescent="0.25">
      <c r="A284" s="1" t="s">
        <v>0</v>
      </c>
      <c r="B284" s="27" t="s">
        <v>163</v>
      </c>
      <c r="C284" s="28"/>
      <c r="D284" s="9" t="s">
        <v>239</v>
      </c>
      <c r="E284" s="1" t="s">
        <v>1</v>
      </c>
      <c r="F284" s="1" t="s">
        <v>164</v>
      </c>
      <c r="G284" s="1" t="s">
        <v>165</v>
      </c>
      <c r="H284" s="1" t="s">
        <v>166</v>
      </c>
    </row>
    <row r="285" spans="1:8" x14ac:dyDescent="0.25">
      <c r="A285" s="11">
        <v>8</v>
      </c>
      <c r="B285" s="38" t="s">
        <v>169</v>
      </c>
      <c r="C285" s="39"/>
      <c r="D285" s="11">
        <v>1566</v>
      </c>
      <c r="E285" s="4" t="s">
        <v>170</v>
      </c>
      <c r="F285" s="13">
        <v>37946.720000000001</v>
      </c>
      <c r="G285" s="4">
        <v>100</v>
      </c>
      <c r="H285" s="14">
        <f>+ROUND(G285*F285,0)</f>
        <v>3794672</v>
      </c>
    </row>
    <row r="286" spans="1:8" x14ac:dyDescent="0.25">
      <c r="A286" s="11">
        <v>13</v>
      </c>
      <c r="B286" s="29" t="s">
        <v>171</v>
      </c>
      <c r="C286" s="30"/>
      <c r="D286" s="11">
        <v>1797</v>
      </c>
      <c r="E286" s="4" t="s">
        <v>2</v>
      </c>
      <c r="F286" s="13">
        <v>139732.18</v>
      </c>
      <c r="G286" s="4">
        <v>1</v>
      </c>
      <c r="H286" s="14">
        <f>+ROUND(G286*F286,0)</f>
        <v>139732</v>
      </c>
    </row>
    <row r="287" spans="1:8" x14ac:dyDescent="0.25">
      <c r="A287" s="19" t="s">
        <v>3</v>
      </c>
      <c r="B287" s="20"/>
      <c r="C287" s="20"/>
      <c r="D287" s="20"/>
      <c r="E287" s="20"/>
      <c r="F287" s="20"/>
      <c r="G287" s="21"/>
      <c r="H287" s="2">
        <f>+SUM(H285:H286)</f>
        <v>3934404</v>
      </c>
    </row>
    <row r="288" spans="1:8" x14ac:dyDescent="0.25">
      <c r="A288" s="19" t="s">
        <v>172</v>
      </c>
      <c r="B288" s="20"/>
      <c r="C288" s="21"/>
      <c r="D288" s="8"/>
      <c r="E288" s="31">
        <v>0.11</v>
      </c>
      <c r="F288" s="32"/>
      <c r="G288" s="33"/>
      <c r="H288" s="2">
        <f>+ROUND(H287*E288,0)</f>
        <v>432784</v>
      </c>
    </row>
    <row r="289" spans="1:8" x14ac:dyDescent="0.25">
      <c r="A289" s="19" t="s">
        <v>173</v>
      </c>
      <c r="B289" s="20"/>
      <c r="C289" s="20"/>
      <c r="D289" s="20"/>
      <c r="E289" s="20"/>
      <c r="F289" s="20"/>
      <c r="G289" s="21"/>
      <c r="H289" s="3">
        <f>SUM(H287:H288)</f>
        <v>4367188</v>
      </c>
    </row>
    <row r="291" spans="1:8" ht="15.75" x14ac:dyDescent="0.25">
      <c r="A291" s="26" t="s">
        <v>204</v>
      </c>
      <c r="B291" s="26"/>
      <c r="C291" s="26"/>
      <c r="D291" s="26"/>
      <c r="E291" s="26"/>
      <c r="F291" s="26"/>
      <c r="G291" s="26"/>
      <c r="H291" s="26"/>
    </row>
    <row r="292" spans="1:8" x14ac:dyDescent="0.25">
      <c r="A292" s="1" t="s">
        <v>0</v>
      </c>
      <c r="B292" s="27" t="s">
        <v>163</v>
      </c>
      <c r="C292" s="28"/>
      <c r="D292" s="9" t="s">
        <v>239</v>
      </c>
      <c r="E292" s="1" t="s">
        <v>1</v>
      </c>
      <c r="F292" s="1" t="s">
        <v>164</v>
      </c>
      <c r="G292" s="1" t="s">
        <v>165</v>
      </c>
      <c r="H292" s="1" t="s">
        <v>166</v>
      </c>
    </row>
    <row r="293" spans="1:8" x14ac:dyDescent="0.25">
      <c r="A293" s="11">
        <v>6</v>
      </c>
      <c r="B293" s="38" t="s">
        <v>176</v>
      </c>
      <c r="C293" s="39"/>
      <c r="D293" s="11">
        <v>1565</v>
      </c>
      <c r="E293" s="4" t="s">
        <v>170</v>
      </c>
      <c r="F293" s="13">
        <v>18593.75</v>
      </c>
      <c r="G293" s="4">
        <v>200</v>
      </c>
      <c r="H293" s="14">
        <f>+ROUND(G293*F293,0)</f>
        <v>3718750</v>
      </c>
    </row>
    <row r="294" spans="1:8" x14ac:dyDescent="0.25">
      <c r="A294" s="11">
        <v>12</v>
      </c>
      <c r="B294" s="29" t="s">
        <v>177</v>
      </c>
      <c r="C294" s="30"/>
      <c r="D294" s="11">
        <v>1793</v>
      </c>
      <c r="E294" s="4" t="s">
        <v>2</v>
      </c>
      <c r="F294" s="13">
        <v>47344.15</v>
      </c>
      <c r="G294" s="4">
        <f>+G293/100-1</f>
        <v>1</v>
      </c>
      <c r="H294" s="14">
        <f>+ROUND(G294*F294,0)</f>
        <v>47344</v>
      </c>
    </row>
    <row r="295" spans="1:8" x14ac:dyDescent="0.25">
      <c r="A295" s="19" t="s">
        <v>3</v>
      </c>
      <c r="B295" s="20"/>
      <c r="C295" s="20"/>
      <c r="D295" s="20"/>
      <c r="E295" s="20"/>
      <c r="F295" s="20"/>
      <c r="G295" s="21"/>
      <c r="H295" s="2">
        <f>+SUM(H293:H294)</f>
        <v>3766094</v>
      </c>
    </row>
    <row r="296" spans="1:8" x14ac:dyDescent="0.25">
      <c r="A296" s="19" t="s">
        <v>172</v>
      </c>
      <c r="B296" s="20"/>
      <c r="C296" s="21"/>
      <c r="D296" s="8"/>
      <c r="E296" s="31">
        <v>0.11</v>
      </c>
      <c r="F296" s="32"/>
      <c r="G296" s="33"/>
      <c r="H296" s="2">
        <f>+ROUND(H295*E296,0)</f>
        <v>414270</v>
      </c>
    </row>
    <row r="297" spans="1:8" x14ac:dyDescent="0.25">
      <c r="A297" s="19" t="s">
        <v>173</v>
      </c>
      <c r="B297" s="20"/>
      <c r="C297" s="20"/>
      <c r="D297" s="20"/>
      <c r="E297" s="20"/>
      <c r="F297" s="20"/>
      <c r="G297" s="21"/>
      <c r="H297" s="3">
        <f>SUM(H295:H296)</f>
        <v>4180364</v>
      </c>
    </row>
    <row r="299" spans="1:8" ht="15.75" x14ac:dyDescent="0.25">
      <c r="A299" s="26" t="s">
        <v>238</v>
      </c>
      <c r="B299" s="26"/>
      <c r="C299" s="26"/>
      <c r="D299" s="26"/>
      <c r="E299" s="26"/>
      <c r="F299" s="26"/>
      <c r="G299" s="26"/>
      <c r="H299" s="26"/>
    </row>
    <row r="300" spans="1:8" x14ac:dyDescent="0.25">
      <c r="A300" s="1" t="s">
        <v>0</v>
      </c>
      <c r="B300" s="27" t="s">
        <v>163</v>
      </c>
      <c r="C300" s="28"/>
      <c r="D300" s="9" t="s">
        <v>239</v>
      </c>
      <c r="E300" s="1" t="s">
        <v>1</v>
      </c>
      <c r="F300" s="1" t="s">
        <v>164</v>
      </c>
      <c r="G300" s="1" t="s">
        <v>165</v>
      </c>
      <c r="H300" s="1" t="s">
        <v>166</v>
      </c>
    </row>
    <row r="301" spans="1:8" x14ac:dyDescent="0.25">
      <c r="A301" s="11">
        <v>4</v>
      </c>
      <c r="B301" s="38" t="s">
        <v>178</v>
      </c>
      <c r="C301" s="39"/>
      <c r="D301" s="11">
        <v>16080</v>
      </c>
      <c r="E301" s="4" t="s">
        <v>170</v>
      </c>
      <c r="F301" s="13">
        <v>6813.94</v>
      </c>
      <c r="G301" s="4">
        <v>400</v>
      </c>
      <c r="H301" s="14">
        <f>+ROUND(G301*F301,0)</f>
        <v>2725576</v>
      </c>
    </row>
    <row r="302" spans="1:8" x14ac:dyDescent="0.25">
      <c r="A302" s="11">
        <v>5</v>
      </c>
      <c r="B302" s="29" t="s">
        <v>179</v>
      </c>
      <c r="C302" s="30"/>
      <c r="D302" s="11">
        <v>15464</v>
      </c>
      <c r="E302" s="4" t="s">
        <v>170</v>
      </c>
      <c r="F302" s="13">
        <v>22220.87</v>
      </c>
      <c r="G302" s="4">
        <v>300</v>
      </c>
      <c r="H302" s="14">
        <f t="shared" ref="H302:H304" si="9">+ROUND(G302*F302,0)</f>
        <v>6666261</v>
      </c>
    </row>
    <row r="303" spans="1:8" x14ac:dyDescent="0.25">
      <c r="A303" s="11">
        <v>11</v>
      </c>
      <c r="B303" s="38" t="s">
        <v>181</v>
      </c>
      <c r="C303" s="39"/>
      <c r="D303" s="11">
        <v>1795</v>
      </c>
      <c r="E303" s="4" t="s">
        <v>2</v>
      </c>
      <c r="F303" s="13">
        <v>14288.33</v>
      </c>
      <c r="G303" s="4">
        <f>+G301/100-1</f>
        <v>3</v>
      </c>
      <c r="H303" s="14">
        <f t="shared" si="9"/>
        <v>42865</v>
      </c>
    </row>
    <row r="304" spans="1:8" x14ac:dyDescent="0.25">
      <c r="A304" s="11">
        <v>12</v>
      </c>
      <c r="B304" s="29" t="s">
        <v>177</v>
      </c>
      <c r="C304" s="30"/>
      <c r="D304" s="11">
        <v>1793</v>
      </c>
      <c r="E304" s="4" t="s">
        <v>2</v>
      </c>
      <c r="F304" s="13">
        <v>47344.15</v>
      </c>
      <c r="G304" s="4">
        <f>+G302/100-1</f>
        <v>2</v>
      </c>
      <c r="H304" s="14">
        <f t="shared" si="9"/>
        <v>94688</v>
      </c>
    </row>
    <row r="305" spans="1:8" x14ac:dyDescent="0.25">
      <c r="A305" s="19" t="s">
        <v>3</v>
      </c>
      <c r="B305" s="20"/>
      <c r="C305" s="20"/>
      <c r="D305" s="20"/>
      <c r="E305" s="20"/>
      <c r="F305" s="20"/>
      <c r="G305" s="21"/>
      <c r="H305" s="2">
        <f>+SUM(H301:H304)</f>
        <v>9529390</v>
      </c>
    </row>
    <row r="306" spans="1:8" x14ac:dyDescent="0.25">
      <c r="A306" s="19" t="s">
        <v>172</v>
      </c>
      <c r="B306" s="20"/>
      <c r="C306" s="21"/>
      <c r="D306" s="8"/>
      <c r="E306" s="31">
        <v>0.11</v>
      </c>
      <c r="F306" s="32"/>
      <c r="G306" s="33"/>
      <c r="H306" s="2">
        <f>+ROUND(H305*E306,0)</f>
        <v>1048233</v>
      </c>
    </row>
    <row r="307" spans="1:8" x14ac:dyDescent="0.25">
      <c r="A307" s="19" t="s">
        <v>173</v>
      </c>
      <c r="B307" s="20"/>
      <c r="C307" s="20"/>
      <c r="D307" s="20"/>
      <c r="E307" s="20"/>
      <c r="F307" s="20"/>
      <c r="G307" s="21"/>
      <c r="H307" s="3">
        <f>SUM(H305:H306)</f>
        <v>10577623</v>
      </c>
    </row>
    <row r="308" spans="1:8" ht="15.75" thickBot="1" x14ac:dyDescent="0.3"/>
    <row r="309" spans="1:8" ht="15.75" customHeight="1" thickBot="1" x14ac:dyDescent="0.3">
      <c r="A309" s="22" t="s">
        <v>240</v>
      </c>
      <c r="B309" s="23"/>
      <c r="C309" s="23"/>
      <c r="D309" s="23"/>
      <c r="E309" s="23"/>
      <c r="F309" s="23"/>
      <c r="G309" s="23"/>
      <c r="H309" s="17">
        <f>+H307+H297+H289+H281+H273+H264+H256+H247+H239+H231+H223+H215+H205+H197+H189+H181+H171+H163+H155+H147+H137+H129+H122+H115+H106+H98+H90+H82+H74+H64+H56+H49+H42+H34+H26+H17+H8</f>
        <v>379079971</v>
      </c>
    </row>
    <row r="312" spans="1:8" x14ac:dyDescent="0.25">
      <c r="H312" s="7"/>
    </row>
    <row r="313" spans="1:8" x14ac:dyDescent="0.25">
      <c r="H313" s="7">
        <f>+H309+'GRUPO 1 PVC '!H72</f>
        <v>481756976</v>
      </c>
    </row>
  </sheetData>
  <mergeCells count="309">
    <mergeCell ref="A2:H2"/>
    <mergeCell ref="B3:C3"/>
    <mergeCell ref="B4:C4"/>
    <mergeCell ref="B5:C5"/>
    <mergeCell ref="A6:G6"/>
    <mergeCell ref="A7:C7"/>
    <mergeCell ref="E7:G7"/>
    <mergeCell ref="A16:C16"/>
    <mergeCell ref="E16:G16"/>
    <mergeCell ref="A17:G17"/>
    <mergeCell ref="A19:H19"/>
    <mergeCell ref="B20:C20"/>
    <mergeCell ref="B22:C22"/>
    <mergeCell ref="A8:G8"/>
    <mergeCell ref="A10:H10"/>
    <mergeCell ref="B11:C11"/>
    <mergeCell ref="B13:C13"/>
    <mergeCell ref="B14:C14"/>
    <mergeCell ref="A15:G15"/>
    <mergeCell ref="B29:C29"/>
    <mergeCell ref="B30:C30"/>
    <mergeCell ref="B31:C31"/>
    <mergeCell ref="A32:G32"/>
    <mergeCell ref="A33:C33"/>
    <mergeCell ref="E33:G33"/>
    <mergeCell ref="B23:C23"/>
    <mergeCell ref="A24:G24"/>
    <mergeCell ref="A25:C25"/>
    <mergeCell ref="E25:G25"/>
    <mergeCell ref="A26:G26"/>
    <mergeCell ref="A28:H28"/>
    <mergeCell ref="A41:C41"/>
    <mergeCell ref="E41:G41"/>
    <mergeCell ref="A42:G42"/>
    <mergeCell ref="A43:H43"/>
    <mergeCell ref="B44:C44"/>
    <mergeCell ref="B45:C45"/>
    <mergeCell ref="A34:G34"/>
    <mergeCell ref="A36:H36"/>
    <mergeCell ref="B37:C37"/>
    <mergeCell ref="B38:C38"/>
    <mergeCell ref="B39:C39"/>
    <mergeCell ref="A40:G40"/>
    <mergeCell ref="B51:C51"/>
    <mergeCell ref="B52:C52"/>
    <mergeCell ref="B53:C53"/>
    <mergeCell ref="A54:G54"/>
    <mergeCell ref="A55:C55"/>
    <mergeCell ref="E55:G55"/>
    <mergeCell ref="B46:C46"/>
    <mergeCell ref="A47:G47"/>
    <mergeCell ref="A48:C48"/>
    <mergeCell ref="E48:G48"/>
    <mergeCell ref="A49:G49"/>
    <mergeCell ref="A50:H50"/>
    <mergeCell ref="A63:C63"/>
    <mergeCell ref="E63:G63"/>
    <mergeCell ref="A64:G64"/>
    <mergeCell ref="A66:H66"/>
    <mergeCell ref="B67:C67"/>
    <mergeCell ref="B68:C68"/>
    <mergeCell ref="A56:G56"/>
    <mergeCell ref="A58:H58"/>
    <mergeCell ref="B59:C59"/>
    <mergeCell ref="B60:C60"/>
    <mergeCell ref="B61:C61"/>
    <mergeCell ref="A62:G62"/>
    <mergeCell ref="A76:H76"/>
    <mergeCell ref="B79:C79"/>
    <mergeCell ref="A80:G80"/>
    <mergeCell ref="A81:C81"/>
    <mergeCell ref="E81:G81"/>
    <mergeCell ref="A74:G74"/>
    <mergeCell ref="B77:C77"/>
    <mergeCell ref="B78:C78"/>
    <mergeCell ref="B69:C69"/>
    <mergeCell ref="B70:C70"/>
    <mergeCell ref="B71:C71"/>
    <mergeCell ref="A72:G72"/>
    <mergeCell ref="A73:C73"/>
    <mergeCell ref="E73:G73"/>
    <mergeCell ref="A89:C89"/>
    <mergeCell ref="E89:G89"/>
    <mergeCell ref="A90:G90"/>
    <mergeCell ref="A92:H92"/>
    <mergeCell ref="B93:C93"/>
    <mergeCell ref="B94:C94"/>
    <mergeCell ref="A82:G82"/>
    <mergeCell ref="A84:H84"/>
    <mergeCell ref="B85:C85"/>
    <mergeCell ref="B86:C86"/>
    <mergeCell ref="B87:C87"/>
    <mergeCell ref="A88:G88"/>
    <mergeCell ref="B101:C101"/>
    <mergeCell ref="B102:C102"/>
    <mergeCell ref="B103:C103"/>
    <mergeCell ref="A104:G104"/>
    <mergeCell ref="A105:C105"/>
    <mergeCell ref="E105:G105"/>
    <mergeCell ref="B95:C95"/>
    <mergeCell ref="A96:G96"/>
    <mergeCell ref="A97:C97"/>
    <mergeCell ref="E97:G97"/>
    <mergeCell ref="A98:G98"/>
    <mergeCell ref="A100:H100"/>
    <mergeCell ref="A113:G113"/>
    <mergeCell ref="A114:C114"/>
    <mergeCell ref="E114:G114"/>
    <mergeCell ref="A115:G115"/>
    <mergeCell ref="A117:H117"/>
    <mergeCell ref="B118:C118"/>
    <mergeCell ref="A106:G106"/>
    <mergeCell ref="A108:H108"/>
    <mergeCell ref="B109:C109"/>
    <mergeCell ref="B110:C110"/>
    <mergeCell ref="B111:C111"/>
    <mergeCell ref="B112:C112"/>
    <mergeCell ref="B125:C125"/>
    <mergeCell ref="B126:C126"/>
    <mergeCell ref="A127:G127"/>
    <mergeCell ref="A128:C128"/>
    <mergeCell ref="E128:G128"/>
    <mergeCell ref="A129:G129"/>
    <mergeCell ref="B119:C119"/>
    <mergeCell ref="A120:G120"/>
    <mergeCell ref="A121:C121"/>
    <mergeCell ref="E121:G121"/>
    <mergeCell ref="A122:G122"/>
    <mergeCell ref="A124:H124"/>
    <mergeCell ref="A137:G137"/>
    <mergeCell ref="A139:H139"/>
    <mergeCell ref="B140:C140"/>
    <mergeCell ref="B141:C141"/>
    <mergeCell ref="B142:C142"/>
    <mergeCell ref="B143:C143"/>
    <mergeCell ref="A131:H131"/>
    <mergeCell ref="B132:C132"/>
    <mergeCell ref="B133:C133"/>
    <mergeCell ref="B134:C134"/>
    <mergeCell ref="A135:G135"/>
    <mergeCell ref="A136:C136"/>
    <mergeCell ref="E136:G136"/>
    <mergeCell ref="B150:C150"/>
    <mergeCell ref="B151:C151"/>
    <mergeCell ref="B152:C152"/>
    <mergeCell ref="A153:G153"/>
    <mergeCell ref="A154:C154"/>
    <mergeCell ref="E154:G154"/>
    <mergeCell ref="B144:C144"/>
    <mergeCell ref="A145:G145"/>
    <mergeCell ref="A146:C146"/>
    <mergeCell ref="E146:G146"/>
    <mergeCell ref="A147:G147"/>
    <mergeCell ref="A149:H149"/>
    <mergeCell ref="A162:C162"/>
    <mergeCell ref="E162:G162"/>
    <mergeCell ref="A163:G163"/>
    <mergeCell ref="A165:H165"/>
    <mergeCell ref="B166:C166"/>
    <mergeCell ref="B167:C167"/>
    <mergeCell ref="A155:G155"/>
    <mergeCell ref="A157:H157"/>
    <mergeCell ref="B158:C158"/>
    <mergeCell ref="B159:C159"/>
    <mergeCell ref="B160:C160"/>
    <mergeCell ref="A161:G161"/>
    <mergeCell ref="B174:C174"/>
    <mergeCell ref="B175:C175"/>
    <mergeCell ref="B176:C176"/>
    <mergeCell ref="B177:C177"/>
    <mergeCell ref="B178:C178"/>
    <mergeCell ref="A179:G179"/>
    <mergeCell ref="B168:C168"/>
    <mergeCell ref="A169:G169"/>
    <mergeCell ref="A170:C170"/>
    <mergeCell ref="E170:G170"/>
    <mergeCell ref="A171:G171"/>
    <mergeCell ref="A173:H173"/>
    <mergeCell ref="B186:C186"/>
    <mergeCell ref="A187:G187"/>
    <mergeCell ref="A188:C188"/>
    <mergeCell ref="E188:G188"/>
    <mergeCell ref="A189:G189"/>
    <mergeCell ref="A191:H191"/>
    <mergeCell ref="A180:C180"/>
    <mergeCell ref="E180:G180"/>
    <mergeCell ref="A181:G181"/>
    <mergeCell ref="A183:H183"/>
    <mergeCell ref="B184:C184"/>
    <mergeCell ref="B185:C185"/>
    <mergeCell ref="A197:G197"/>
    <mergeCell ref="A199:H199"/>
    <mergeCell ref="B200:C200"/>
    <mergeCell ref="B201:C201"/>
    <mergeCell ref="B202:C202"/>
    <mergeCell ref="A203:G203"/>
    <mergeCell ref="B192:C192"/>
    <mergeCell ref="B193:C193"/>
    <mergeCell ref="B194:C194"/>
    <mergeCell ref="A195:G195"/>
    <mergeCell ref="A196:C196"/>
    <mergeCell ref="E196:G196"/>
    <mergeCell ref="B210:C210"/>
    <mergeCell ref="B211:C211"/>
    <mergeCell ref="B212:C212"/>
    <mergeCell ref="A213:G213"/>
    <mergeCell ref="A214:C214"/>
    <mergeCell ref="E214:G214"/>
    <mergeCell ref="A204:C204"/>
    <mergeCell ref="E204:G204"/>
    <mergeCell ref="A205:G205"/>
    <mergeCell ref="A207:H207"/>
    <mergeCell ref="B208:C208"/>
    <mergeCell ref="B209:C209"/>
    <mergeCell ref="A222:C222"/>
    <mergeCell ref="E222:G222"/>
    <mergeCell ref="A223:G223"/>
    <mergeCell ref="A225:H225"/>
    <mergeCell ref="B226:C226"/>
    <mergeCell ref="B227:C227"/>
    <mergeCell ref="A215:G215"/>
    <mergeCell ref="A217:H217"/>
    <mergeCell ref="B218:C218"/>
    <mergeCell ref="B219:C219"/>
    <mergeCell ref="B220:C220"/>
    <mergeCell ref="A221:G221"/>
    <mergeCell ref="B234:C234"/>
    <mergeCell ref="B235:C235"/>
    <mergeCell ref="B236:C236"/>
    <mergeCell ref="A237:G237"/>
    <mergeCell ref="A238:C238"/>
    <mergeCell ref="E238:G238"/>
    <mergeCell ref="B228:C228"/>
    <mergeCell ref="A229:G229"/>
    <mergeCell ref="A230:C230"/>
    <mergeCell ref="E230:G230"/>
    <mergeCell ref="A231:G231"/>
    <mergeCell ref="A233:H233"/>
    <mergeCell ref="A246:C246"/>
    <mergeCell ref="E246:G246"/>
    <mergeCell ref="A247:G247"/>
    <mergeCell ref="A249:H249"/>
    <mergeCell ref="B250:C250"/>
    <mergeCell ref="B251:C251"/>
    <mergeCell ref="A239:G239"/>
    <mergeCell ref="A241:H241"/>
    <mergeCell ref="B242:C242"/>
    <mergeCell ref="B243:C243"/>
    <mergeCell ref="B244:C244"/>
    <mergeCell ref="A245:G245"/>
    <mergeCell ref="A258:H258"/>
    <mergeCell ref="B259:C259"/>
    <mergeCell ref="B260:C260"/>
    <mergeCell ref="B261:C261"/>
    <mergeCell ref="A262:G262"/>
    <mergeCell ref="A263:C263"/>
    <mergeCell ref="E263:G263"/>
    <mergeCell ref="B252:C252"/>
    <mergeCell ref="B253:C253"/>
    <mergeCell ref="A254:G254"/>
    <mergeCell ref="A255:C255"/>
    <mergeCell ref="E255:G255"/>
    <mergeCell ref="A256:G256"/>
    <mergeCell ref="A271:G271"/>
    <mergeCell ref="A272:C272"/>
    <mergeCell ref="E272:G272"/>
    <mergeCell ref="A273:G273"/>
    <mergeCell ref="A275:H275"/>
    <mergeCell ref="B276:C276"/>
    <mergeCell ref="A264:G264"/>
    <mergeCell ref="A266:H266"/>
    <mergeCell ref="B267:C267"/>
    <mergeCell ref="B268:C268"/>
    <mergeCell ref="B269:C269"/>
    <mergeCell ref="B270:C270"/>
    <mergeCell ref="B286:C286"/>
    <mergeCell ref="A287:G287"/>
    <mergeCell ref="A288:C288"/>
    <mergeCell ref="E288:G288"/>
    <mergeCell ref="B277:C277"/>
    <mergeCell ref="B278:C278"/>
    <mergeCell ref="A279:G279"/>
    <mergeCell ref="A280:C280"/>
    <mergeCell ref="E280:G280"/>
    <mergeCell ref="A281:G281"/>
    <mergeCell ref="A309:G309"/>
    <mergeCell ref="A1:H1"/>
    <mergeCell ref="A307:G307"/>
    <mergeCell ref="B302:C302"/>
    <mergeCell ref="B303:C303"/>
    <mergeCell ref="B304:C304"/>
    <mergeCell ref="A305:G305"/>
    <mergeCell ref="A306:C306"/>
    <mergeCell ref="E306:G306"/>
    <mergeCell ref="A296:C296"/>
    <mergeCell ref="E296:G296"/>
    <mergeCell ref="A297:G297"/>
    <mergeCell ref="A299:H299"/>
    <mergeCell ref="B300:C300"/>
    <mergeCell ref="B301:C301"/>
    <mergeCell ref="A289:G289"/>
    <mergeCell ref="A291:H291"/>
    <mergeCell ref="B292:C292"/>
    <mergeCell ref="B293:C293"/>
    <mergeCell ref="B294:C294"/>
    <mergeCell ref="A295:G295"/>
    <mergeCell ref="A283:H283"/>
    <mergeCell ref="B284:C284"/>
    <mergeCell ref="B285:C285"/>
  </mergeCells>
  <pageMargins left="0.7" right="0.7" top="0.75" bottom="0.75" header="0.3" footer="0.3"/>
  <pageSetup scale="64" orientation="portrait" r:id="rId1"/>
  <rowBreaks count="4" manualBreakCount="4">
    <brk id="56" max="16383" man="1"/>
    <brk id="129" max="16383" man="1"/>
    <brk id="198" max="16383" man="1"/>
    <brk id="2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8"/>
  <sheetViews>
    <sheetView workbookViewId="0">
      <selection sqref="A1:D98"/>
    </sheetView>
  </sheetViews>
  <sheetFormatPr baseColWidth="10" defaultRowHeight="15" x14ac:dyDescent="0.25"/>
  <cols>
    <col min="2" max="2" width="32.85546875" customWidth="1"/>
    <col min="3" max="3" width="20.140625" customWidth="1"/>
  </cols>
  <sheetData>
    <row r="1" spans="1:4" x14ac:dyDescent="0.25">
      <c r="B1" t="s">
        <v>206</v>
      </c>
      <c r="C1" t="s">
        <v>207</v>
      </c>
      <c r="D1" t="s">
        <v>165</v>
      </c>
    </row>
    <row r="2" spans="1:4" x14ac:dyDescent="0.25">
      <c r="A2">
        <v>8</v>
      </c>
      <c r="B2" t="s">
        <v>169</v>
      </c>
      <c r="C2">
        <v>26691.819000000003</v>
      </c>
      <c r="D2">
        <v>300</v>
      </c>
    </row>
    <row r="3" spans="1:4" x14ac:dyDescent="0.25">
      <c r="A3">
        <v>13</v>
      </c>
      <c r="B3" t="s">
        <v>171</v>
      </c>
      <c r="C3">
        <v>48185.718000000001</v>
      </c>
      <c r="D3">
        <v>9</v>
      </c>
    </row>
    <row r="4" spans="1:4" x14ac:dyDescent="0.25">
      <c r="A4">
        <v>27</v>
      </c>
      <c r="B4" t="s">
        <v>174</v>
      </c>
      <c r="C4">
        <v>110250</v>
      </c>
      <c r="D4">
        <v>300</v>
      </c>
    </row>
    <row r="5" spans="1:4" x14ac:dyDescent="0.25">
      <c r="A5">
        <v>6</v>
      </c>
      <c r="B5" t="s">
        <v>176</v>
      </c>
      <c r="C5">
        <v>19523.4375</v>
      </c>
      <c r="D5">
        <v>400</v>
      </c>
    </row>
    <row r="6" spans="1:4" x14ac:dyDescent="0.25">
      <c r="A6">
        <v>12</v>
      </c>
      <c r="B6" t="s">
        <v>177</v>
      </c>
      <c r="C6">
        <v>28113.75</v>
      </c>
      <c r="D6">
        <v>6</v>
      </c>
    </row>
    <row r="7" spans="1:4" x14ac:dyDescent="0.25">
      <c r="A7">
        <v>4</v>
      </c>
      <c r="B7" t="s">
        <v>178</v>
      </c>
      <c r="C7">
        <v>14101.5</v>
      </c>
      <c r="D7">
        <v>500</v>
      </c>
    </row>
    <row r="8" spans="1:4" x14ac:dyDescent="0.25">
      <c r="A8">
        <v>5</v>
      </c>
      <c r="B8" t="s">
        <v>179</v>
      </c>
      <c r="C8">
        <v>26464</v>
      </c>
      <c r="D8">
        <v>500</v>
      </c>
    </row>
    <row r="9" spans="1:4" x14ac:dyDescent="0.25">
      <c r="A9">
        <v>10</v>
      </c>
      <c r="B9" t="s">
        <v>180</v>
      </c>
      <c r="C9">
        <v>4350</v>
      </c>
      <c r="D9">
        <v>9</v>
      </c>
    </row>
    <row r="10" spans="1:4" x14ac:dyDescent="0.25">
      <c r="A10">
        <v>11</v>
      </c>
      <c r="B10" t="s">
        <v>181</v>
      </c>
      <c r="C10">
        <v>5800</v>
      </c>
      <c r="D10">
        <v>8</v>
      </c>
    </row>
    <row r="11" spans="1:4" x14ac:dyDescent="0.25">
      <c r="A11">
        <v>12</v>
      </c>
      <c r="B11" t="s">
        <v>177</v>
      </c>
      <c r="C11">
        <v>28113.75</v>
      </c>
      <c r="D11">
        <v>9</v>
      </c>
    </row>
    <row r="12" spans="1:4" x14ac:dyDescent="0.25">
      <c r="A12">
        <v>6</v>
      </c>
      <c r="B12" t="s">
        <v>176</v>
      </c>
      <c r="C12">
        <v>19523.4375</v>
      </c>
      <c r="D12">
        <v>1500</v>
      </c>
    </row>
    <row r="13" spans="1:4" x14ac:dyDescent="0.25">
      <c r="A13">
        <v>12</v>
      </c>
      <c r="B13" t="s">
        <v>177</v>
      </c>
      <c r="C13">
        <v>28113.75</v>
      </c>
      <c r="D13">
        <v>15</v>
      </c>
    </row>
    <row r="14" spans="1:4" x14ac:dyDescent="0.25">
      <c r="A14">
        <v>3</v>
      </c>
      <c r="B14" t="s">
        <v>184</v>
      </c>
      <c r="C14">
        <v>5986.3545000000004</v>
      </c>
      <c r="D14">
        <v>600</v>
      </c>
    </row>
    <row r="15" spans="1:4" x14ac:dyDescent="0.25">
      <c r="A15">
        <v>10</v>
      </c>
      <c r="B15" t="s">
        <v>180</v>
      </c>
      <c r="C15">
        <v>4350</v>
      </c>
      <c r="D15">
        <v>10</v>
      </c>
    </row>
    <row r="16" spans="1:4" x14ac:dyDescent="0.25">
      <c r="A16">
        <v>3</v>
      </c>
      <c r="B16" t="s">
        <v>184</v>
      </c>
      <c r="C16">
        <v>5986.3545000000004</v>
      </c>
      <c r="D16">
        <v>200</v>
      </c>
    </row>
    <row r="17" spans="1:4" x14ac:dyDescent="0.25">
      <c r="A17">
        <v>6</v>
      </c>
      <c r="B17" t="s">
        <v>176</v>
      </c>
      <c r="C17">
        <v>19523.4375</v>
      </c>
      <c r="D17">
        <v>200</v>
      </c>
    </row>
    <row r="18" spans="1:4" x14ac:dyDescent="0.25">
      <c r="A18">
        <v>10</v>
      </c>
      <c r="B18" t="s">
        <v>180</v>
      </c>
      <c r="C18">
        <v>4350</v>
      </c>
      <c r="D18">
        <v>1</v>
      </c>
    </row>
    <row r="19" spans="1:4" x14ac:dyDescent="0.25">
      <c r="A19">
        <v>12</v>
      </c>
      <c r="B19" t="s">
        <v>177</v>
      </c>
      <c r="C19">
        <v>28113.75</v>
      </c>
      <c r="D19">
        <v>1</v>
      </c>
    </row>
    <row r="20" spans="1:4" x14ac:dyDescent="0.25">
      <c r="A20">
        <v>4</v>
      </c>
      <c r="B20" t="s">
        <v>178</v>
      </c>
      <c r="C20">
        <v>14101.5</v>
      </c>
      <c r="D20">
        <v>500</v>
      </c>
    </row>
    <row r="21" spans="1:4" x14ac:dyDescent="0.25">
      <c r="A21">
        <v>11</v>
      </c>
      <c r="B21" t="s">
        <v>181</v>
      </c>
      <c r="C21">
        <v>5800</v>
      </c>
      <c r="D21">
        <v>2</v>
      </c>
    </row>
    <row r="22" spans="1:4" x14ac:dyDescent="0.25">
      <c r="A22">
        <v>3</v>
      </c>
      <c r="B22" t="s">
        <v>184</v>
      </c>
      <c r="C22">
        <v>5986.3545000000004</v>
      </c>
      <c r="D22">
        <v>300</v>
      </c>
    </row>
    <row r="23" spans="1:4" x14ac:dyDescent="0.25">
      <c r="A23">
        <v>10</v>
      </c>
      <c r="B23" t="s">
        <v>180</v>
      </c>
      <c r="C23">
        <v>4350</v>
      </c>
      <c r="D23">
        <v>2</v>
      </c>
    </row>
    <row r="24" spans="1:4" x14ac:dyDescent="0.25">
      <c r="A24">
        <v>3</v>
      </c>
      <c r="B24" t="s">
        <v>184</v>
      </c>
      <c r="C24">
        <v>5986.3545000000004</v>
      </c>
      <c r="D24">
        <v>900</v>
      </c>
    </row>
    <row r="25" spans="1:4" x14ac:dyDescent="0.25">
      <c r="A25">
        <v>6</v>
      </c>
      <c r="B25" t="s">
        <v>176</v>
      </c>
      <c r="C25">
        <v>19523.4375</v>
      </c>
      <c r="D25">
        <v>200</v>
      </c>
    </row>
    <row r="26" spans="1:4" x14ac:dyDescent="0.25">
      <c r="A26">
        <v>10</v>
      </c>
      <c r="B26" t="s">
        <v>180</v>
      </c>
      <c r="C26">
        <v>4350</v>
      </c>
      <c r="D26">
        <v>15</v>
      </c>
    </row>
    <row r="27" spans="1:4" x14ac:dyDescent="0.25">
      <c r="A27">
        <v>12</v>
      </c>
      <c r="B27" t="s">
        <v>177</v>
      </c>
      <c r="C27">
        <v>28113.75</v>
      </c>
      <c r="D27">
        <v>1</v>
      </c>
    </row>
    <row r="28" spans="1:4" x14ac:dyDescent="0.25">
      <c r="A28">
        <v>4</v>
      </c>
      <c r="B28" t="s">
        <v>178</v>
      </c>
      <c r="C28">
        <v>14101.5</v>
      </c>
      <c r="D28">
        <v>900</v>
      </c>
    </row>
    <row r="29" spans="1:4" x14ac:dyDescent="0.25">
      <c r="A29">
        <v>11</v>
      </c>
      <c r="B29" t="s">
        <v>181</v>
      </c>
      <c r="C29">
        <v>5800</v>
      </c>
      <c r="D29">
        <v>11</v>
      </c>
    </row>
    <row r="30" spans="1:4" x14ac:dyDescent="0.25">
      <c r="A30">
        <v>6</v>
      </c>
      <c r="B30" t="s">
        <v>176</v>
      </c>
      <c r="C30">
        <v>19523.4375</v>
      </c>
      <c r="D30">
        <v>400</v>
      </c>
    </row>
    <row r="31" spans="1:4" x14ac:dyDescent="0.25">
      <c r="A31">
        <v>12</v>
      </c>
      <c r="B31" t="s">
        <v>177</v>
      </c>
      <c r="C31">
        <v>28113.75</v>
      </c>
      <c r="D31">
        <v>6</v>
      </c>
    </row>
    <row r="32" spans="1:4" x14ac:dyDescent="0.25">
      <c r="A32">
        <v>4</v>
      </c>
      <c r="B32" t="s">
        <v>178</v>
      </c>
      <c r="C32">
        <v>14101.5</v>
      </c>
      <c r="D32">
        <v>700</v>
      </c>
    </row>
    <row r="33" spans="1:4" x14ac:dyDescent="0.25">
      <c r="A33">
        <v>11</v>
      </c>
      <c r="B33" t="s">
        <v>181</v>
      </c>
      <c r="C33">
        <v>5800</v>
      </c>
      <c r="D33">
        <v>3</v>
      </c>
    </row>
    <row r="34" spans="1:4" x14ac:dyDescent="0.25">
      <c r="A34">
        <v>3</v>
      </c>
      <c r="B34" t="s">
        <v>184</v>
      </c>
      <c r="C34">
        <v>5986.3545000000004</v>
      </c>
      <c r="D34">
        <v>500</v>
      </c>
    </row>
    <row r="35" spans="1:4" x14ac:dyDescent="0.25">
      <c r="A35">
        <v>6</v>
      </c>
      <c r="B35" t="s">
        <v>176</v>
      </c>
      <c r="C35">
        <v>19523.4375</v>
      </c>
      <c r="D35">
        <v>400</v>
      </c>
    </row>
    <row r="36" spans="1:4" x14ac:dyDescent="0.25">
      <c r="A36">
        <v>12</v>
      </c>
      <c r="B36" t="s">
        <v>177</v>
      </c>
      <c r="C36">
        <v>28113.75</v>
      </c>
      <c r="D36">
        <v>5</v>
      </c>
    </row>
    <row r="37" spans="1:4" x14ac:dyDescent="0.25">
      <c r="A37">
        <v>4</v>
      </c>
      <c r="B37" t="s">
        <v>178</v>
      </c>
      <c r="C37">
        <v>14101.5</v>
      </c>
      <c r="D37">
        <v>300</v>
      </c>
    </row>
    <row r="38" spans="1:4" x14ac:dyDescent="0.25">
      <c r="A38">
        <v>11</v>
      </c>
      <c r="B38" t="s">
        <v>181</v>
      </c>
      <c r="C38">
        <v>5800</v>
      </c>
      <c r="D38">
        <v>3</v>
      </c>
    </row>
    <row r="39" spans="1:4" x14ac:dyDescent="0.25">
      <c r="A39">
        <v>3</v>
      </c>
      <c r="B39" t="s">
        <v>184</v>
      </c>
      <c r="C39">
        <v>5986.3545000000004</v>
      </c>
      <c r="D39">
        <v>500</v>
      </c>
    </row>
    <row r="40" spans="1:4" x14ac:dyDescent="0.25">
      <c r="A40">
        <v>10</v>
      </c>
      <c r="B40" t="s">
        <v>180</v>
      </c>
      <c r="C40">
        <v>4350</v>
      </c>
      <c r="D40">
        <v>8</v>
      </c>
    </row>
    <row r="41" spans="1:4" x14ac:dyDescent="0.25">
      <c r="A41">
        <v>4</v>
      </c>
      <c r="B41" t="s">
        <v>178</v>
      </c>
      <c r="C41">
        <v>14101.5</v>
      </c>
      <c r="D41">
        <v>500</v>
      </c>
    </row>
    <row r="42" spans="1:4" x14ac:dyDescent="0.25">
      <c r="A42">
        <v>11</v>
      </c>
      <c r="B42" t="s">
        <v>181</v>
      </c>
      <c r="C42">
        <v>5800</v>
      </c>
      <c r="D42">
        <v>8</v>
      </c>
    </row>
    <row r="43" spans="1:4" x14ac:dyDescent="0.25">
      <c r="A43">
        <v>6</v>
      </c>
      <c r="B43" t="s">
        <v>176</v>
      </c>
      <c r="C43">
        <v>19523.4375</v>
      </c>
      <c r="D43">
        <v>600</v>
      </c>
    </row>
    <row r="44" spans="1:4" x14ac:dyDescent="0.25">
      <c r="A44">
        <v>12</v>
      </c>
      <c r="B44" t="s">
        <v>177</v>
      </c>
      <c r="C44">
        <v>28113.75</v>
      </c>
      <c r="D44">
        <v>30</v>
      </c>
    </row>
    <row r="45" spans="1:4" x14ac:dyDescent="0.25">
      <c r="A45">
        <v>1</v>
      </c>
      <c r="B45" t="s">
        <v>190</v>
      </c>
      <c r="C45">
        <v>2546.4809999999998</v>
      </c>
      <c r="D45">
        <v>500</v>
      </c>
    </row>
    <row r="46" spans="1:4" x14ac:dyDescent="0.25">
      <c r="A46">
        <v>3</v>
      </c>
      <c r="B46" t="s">
        <v>184</v>
      </c>
      <c r="C46">
        <v>5986.3545000000004</v>
      </c>
      <c r="D46">
        <v>600</v>
      </c>
    </row>
    <row r="47" spans="1:4" x14ac:dyDescent="0.25">
      <c r="A47">
        <v>10</v>
      </c>
      <c r="B47" t="s">
        <v>180</v>
      </c>
      <c r="C47">
        <v>4350</v>
      </c>
      <c r="D47">
        <v>5</v>
      </c>
    </row>
    <row r="48" spans="1:4" x14ac:dyDescent="0.25">
      <c r="A48">
        <v>4</v>
      </c>
      <c r="B48" t="s">
        <v>178</v>
      </c>
      <c r="C48">
        <v>14101.5</v>
      </c>
      <c r="D48">
        <v>900</v>
      </c>
    </row>
    <row r="49" spans="1:4" x14ac:dyDescent="0.25">
      <c r="A49">
        <v>11</v>
      </c>
      <c r="B49" t="s">
        <v>181</v>
      </c>
      <c r="C49">
        <v>5800</v>
      </c>
      <c r="D49">
        <v>20</v>
      </c>
    </row>
    <row r="50" spans="1:4" x14ac:dyDescent="0.25">
      <c r="A50">
        <v>1</v>
      </c>
      <c r="B50" t="s">
        <v>190</v>
      </c>
      <c r="C50">
        <v>2546.4809999999998</v>
      </c>
      <c r="D50">
        <v>200</v>
      </c>
    </row>
    <row r="51" spans="1:4" x14ac:dyDescent="0.25">
      <c r="A51">
        <v>4</v>
      </c>
      <c r="B51" t="s">
        <v>178</v>
      </c>
      <c r="C51">
        <v>14101.5</v>
      </c>
      <c r="D51">
        <v>500</v>
      </c>
    </row>
    <row r="52" spans="1:4" x14ac:dyDescent="0.25">
      <c r="A52">
        <v>11</v>
      </c>
      <c r="B52" t="s">
        <v>181</v>
      </c>
      <c r="C52">
        <v>5800</v>
      </c>
      <c r="D52">
        <v>5</v>
      </c>
    </row>
    <row r="53" spans="1:4" x14ac:dyDescent="0.25">
      <c r="A53">
        <v>3</v>
      </c>
      <c r="B53" t="s">
        <v>184</v>
      </c>
      <c r="C53">
        <v>5986.3545000000004</v>
      </c>
      <c r="D53">
        <v>500</v>
      </c>
    </row>
    <row r="54" spans="1:4" x14ac:dyDescent="0.25">
      <c r="A54">
        <v>10</v>
      </c>
      <c r="B54" t="s">
        <v>180</v>
      </c>
      <c r="C54">
        <v>4350</v>
      </c>
      <c r="D54">
        <v>5</v>
      </c>
    </row>
    <row r="55" spans="1:4" x14ac:dyDescent="0.25">
      <c r="A55">
        <v>11</v>
      </c>
      <c r="B55" t="s">
        <v>181</v>
      </c>
      <c r="C55">
        <v>5800</v>
      </c>
      <c r="D55">
        <v>20</v>
      </c>
    </row>
    <row r="56" spans="1:4" x14ac:dyDescent="0.25">
      <c r="A56">
        <v>3</v>
      </c>
      <c r="B56" t="s">
        <v>184</v>
      </c>
      <c r="C56">
        <v>5986.3545000000004</v>
      </c>
      <c r="D56">
        <v>400</v>
      </c>
    </row>
    <row r="57" spans="1:4" x14ac:dyDescent="0.25">
      <c r="A57">
        <v>5</v>
      </c>
      <c r="B57" t="s">
        <v>179</v>
      </c>
      <c r="C57">
        <v>26464</v>
      </c>
      <c r="D57">
        <v>300</v>
      </c>
    </row>
    <row r="58" spans="1:4" x14ac:dyDescent="0.25">
      <c r="A58">
        <v>8</v>
      </c>
      <c r="B58" t="s">
        <v>169</v>
      </c>
      <c r="C58">
        <v>26691.819000000003</v>
      </c>
      <c r="D58">
        <v>200</v>
      </c>
    </row>
    <row r="59" spans="1:4" x14ac:dyDescent="0.25">
      <c r="A59">
        <v>18</v>
      </c>
      <c r="B59" t="s">
        <v>194</v>
      </c>
      <c r="C59">
        <v>3250</v>
      </c>
      <c r="D59">
        <v>240</v>
      </c>
    </row>
    <row r="60" spans="1:4" x14ac:dyDescent="0.25">
      <c r="A60">
        <v>8</v>
      </c>
      <c r="B60" t="s">
        <v>169</v>
      </c>
      <c r="C60">
        <v>26691.819000000003</v>
      </c>
      <c r="D60">
        <v>200</v>
      </c>
    </row>
    <row r="61" spans="1:4" x14ac:dyDescent="0.25">
      <c r="A61">
        <v>8</v>
      </c>
      <c r="B61" t="s">
        <v>169</v>
      </c>
      <c r="C61">
        <v>26691.819000000003</v>
      </c>
      <c r="D61">
        <v>2000</v>
      </c>
    </row>
    <row r="62" spans="1:4" x14ac:dyDescent="0.25">
      <c r="A62">
        <v>13</v>
      </c>
      <c r="B62" t="s">
        <v>171</v>
      </c>
      <c r="C62">
        <v>48185.718000000001</v>
      </c>
      <c r="D62">
        <v>40</v>
      </c>
    </row>
    <row r="63" spans="1:4" x14ac:dyDescent="0.25">
      <c r="A63">
        <v>6</v>
      </c>
      <c r="B63" t="s">
        <v>176</v>
      </c>
      <c r="C63">
        <v>19523.4375</v>
      </c>
      <c r="D63">
        <v>400</v>
      </c>
    </row>
    <row r="64" spans="1:4" x14ac:dyDescent="0.25">
      <c r="A64">
        <v>6</v>
      </c>
      <c r="B64" t="s">
        <v>176</v>
      </c>
      <c r="C64">
        <v>19523.4375</v>
      </c>
      <c r="D64">
        <v>120</v>
      </c>
    </row>
    <row r="65" spans="1:4" x14ac:dyDescent="0.25">
      <c r="A65">
        <v>8</v>
      </c>
      <c r="B65" t="s">
        <v>169</v>
      </c>
      <c r="C65">
        <v>26691.819000000003</v>
      </c>
      <c r="D65">
        <v>100</v>
      </c>
    </row>
    <row r="66" spans="1:4" x14ac:dyDescent="0.25">
      <c r="A66">
        <v>24</v>
      </c>
      <c r="B66" t="s">
        <v>198</v>
      </c>
      <c r="C66">
        <v>16241.666666666666</v>
      </c>
      <c r="D66">
        <v>600</v>
      </c>
    </row>
    <row r="67" spans="1:4" x14ac:dyDescent="0.25">
      <c r="A67">
        <v>28</v>
      </c>
      <c r="B67" t="s">
        <v>199</v>
      </c>
      <c r="C67">
        <v>3375</v>
      </c>
      <c r="D67">
        <v>900</v>
      </c>
    </row>
    <row r="68" spans="1:4" x14ac:dyDescent="0.25">
      <c r="A68">
        <v>30</v>
      </c>
      <c r="B68" t="s">
        <v>200</v>
      </c>
      <c r="C68">
        <v>5866.666666666667</v>
      </c>
      <c r="D68">
        <v>480</v>
      </c>
    </row>
    <row r="69" spans="1:4" x14ac:dyDescent="0.25">
      <c r="A69">
        <v>8</v>
      </c>
      <c r="B69" t="s">
        <v>169</v>
      </c>
      <c r="C69">
        <v>26691.819000000003</v>
      </c>
      <c r="D69">
        <v>100</v>
      </c>
    </row>
    <row r="70" spans="1:4" x14ac:dyDescent="0.25">
      <c r="A70">
        <v>24</v>
      </c>
      <c r="B70" t="s">
        <v>198</v>
      </c>
      <c r="C70">
        <v>16241.666666666666</v>
      </c>
      <c r="D70">
        <v>150</v>
      </c>
    </row>
    <row r="71" spans="1:4" x14ac:dyDescent="0.25">
      <c r="A71">
        <v>28</v>
      </c>
      <c r="B71" t="s">
        <v>199</v>
      </c>
      <c r="C71">
        <v>3375</v>
      </c>
      <c r="D71">
        <v>180</v>
      </c>
    </row>
    <row r="72" spans="1:4" x14ac:dyDescent="0.25">
      <c r="A72">
        <v>29</v>
      </c>
      <c r="B72" t="s">
        <v>201</v>
      </c>
      <c r="C72">
        <v>4165</v>
      </c>
      <c r="D72">
        <v>180</v>
      </c>
    </row>
    <row r="73" spans="1:4" x14ac:dyDescent="0.25">
      <c r="A73">
        <v>30</v>
      </c>
      <c r="B73" t="s">
        <v>200</v>
      </c>
      <c r="C73">
        <v>5866.666666666667</v>
      </c>
      <c r="D73">
        <v>210</v>
      </c>
    </row>
    <row r="74" spans="1:4" x14ac:dyDescent="0.25">
      <c r="A74">
        <v>6</v>
      </c>
      <c r="B74" t="s">
        <v>176</v>
      </c>
      <c r="C74">
        <v>19523.4375</v>
      </c>
      <c r="D74">
        <v>200</v>
      </c>
    </row>
    <row r="75" spans="1:4" x14ac:dyDescent="0.25">
      <c r="A75">
        <v>24</v>
      </c>
      <c r="B75" t="s">
        <v>198</v>
      </c>
      <c r="C75">
        <v>16241.666666666666</v>
      </c>
      <c r="D75">
        <v>200</v>
      </c>
    </row>
    <row r="76" spans="1:4" x14ac:dyDescent="0.25">
      <c r="A76">
        <v>30</v>
      </c>
      <c r="B76" t="s">
        <v>200</v>
      </c>
      <c r="C76">
        <v>5866.666666666667</v>
      </c>
      <c r="D76">
        <v>100</v>
      </c>
    </row>
    <row r="77" spans="1:4" x14ac:dyDescent="0.25">
      <c r="A77">
        <v>6</v>
      </c>
      <c r="B77" t="s">
        <v>176</v>
      </c>
      <c r="C77">
        <v>19523.4375</v>
      </c>
      <c r="D77">
        <v>300</v>
      </c>
    </row>
    <row r="78" spans="1:4" x14ac:dyDescent="0.25">
      <c r="A78">
        <v>12</v>
      </c>
      <c r="B78" t="s">
        <v>177</v>
      </c>
      <c r="C78">
        <v>28113.75</v>
      </c>
      <c r="D78">
        <v>5</v>
      </c>
    </row>
    <row r="79" spans="1:4" x14ac:dyDescent="0.25">
      <c r="A79">
        <v>24</v>
      </c>
      <c r="B79" t="s">
        <v>198</v>
      </c>
      <c r="C79">
        <v>16241.666666666666</v>
      </c>
      <c r="D79">
        <v>450</v>
      </c>
    </row>
    <row r="80" spans="1:4" x14ac:dyDescent="0.25">
      <c r="A80">
        <v>28</v>
      </c>
      <c r="B80" t="s">
        <v>199</v>
      </c>
      <c r="C80">
        <v>3375</v>
      </c>
      <c r="D80">
        <v>200</v>
      </c>
    </row>
    <row r="81" spans="1:4" x14ac:dyDescent="0.25">
      <c r="A81">
        <v>24</v>
      </c>
      <c r="B81" t="s">
        <v>198</v>
      </c>
      <c r="C81">
        <v>16241.666666666666</v>
      </c>
      <c r="D81">
        <v>200</v>
      </c>
    </row>
    <row r="82" spans="1:4" x14ac:dyDescent="0.25">
      <c r="A82">
        <v>6</v>
      </c>
      <c r="B82" t="s">
        <v>176</v>
      </c>
      <c r="C82">
        <v>19523.4375</v>
      </c>
      <c r="D82">
        <v>400</v>
      </c>
    </row>
    <row r="83" spans="1:4" x14ac:dyDescent="0.25">
      <c r="A83">
        <v>8</v>
      </c>
      <c r="B83" t="s">
        <v>169</v>
      </c>
      <c r="C83">
        <v>26691.819000000003</v>
      </c>
      <c r="D83">
        <v>200</v>
      </c>
    </row>
    <row r="84" spans="1:4" x14ac:dyDescent="0.25">
      <c r="A84">
        <v>30</v>
      </c>
      <c r="B84" t="s">
        <v>200</v>
      </c>
      <c r="C84">
        <v>5866.666666666667</v>
      </c>
      <c r="D84">
        <v>200</v>
      </c>
    </row>
    <row r="85" spans="1:4" x14ac:dyDescent="0.25">
      <c r="A85">
        <v>12</v>
      </c>
      <c r="B85" t="s">
        <v>177</v>
      </c>
      <c r="C85">
        <v>28113.75</v>
      </c>
      <c r="D85">
        <v>14</v>
      </c>
    </row>
    <row r="86" spans="1:4" x14ac:dyDescent="0.25">
      <c r="A86">
        <v>13</v>
      </c>
      <c r="B86" t="s">
        <v>171</v>
      </c>
      <c r="C86">
        <v>48185.718000000001</v>
      </c>
      <c r="D86">
        <v>16</v>
      </c>
    </row>
    <row r="87" spans="1:4" x14ac:dyDescent="0.25">
      <c r="A87">
        <v>24</v>
      </c>
      <c r="B87" t="s">
        <v>198</v>
      </c>
      <c r="C87">
        <v>16241.666666666666</v>
      </c>
      <c r="D87">
        <v>15</v>
      </c>
    </row>
    <row r="88" spans="1:4" x14ac:dyDescent="0.25">
      <c r="A88">
        <v>25</v>
      </c>
      <c r="B88" t="s">
        <v>202</v>
      </c>
      <c r="C88">
        <v>40500</v>
      </c>
      <c r="D88">
        <v>15</v>
      </c>
    </row>
    <row r="89" spans="1:4" x14ac:dyDescent="0.25">
      <c r="A89">
        <v>6</v>
      </c>
      <c r="B89" t="s">
        <v>176</v>
      </c>
      <c r="C89">
        <v>19523.4375</v>
      </c>
      <c r="D89">
        <v>500</v>
      </c>
    </row>
    <row r="90" spans="1:4" x14ac:dyDescent="0.25">
      <c r="A90">
        <v>12</v>
      </c>
      <c r="B90" t="s">
        <v>177</v>
      </c>
      <c r="C90">
        <v>28113.75</v>
      </c>
      <c r="D90">
        <v>15</v>
      </c>
    </row>
    <row r="91" spans="1:4" x14ac:dyDescent="0.25">
      <c r="A91">
        <v>30</v>
      </c>
      <c r="B91" t="s">
        <v>200</v>
      </c>
      <c r="C91">
        <v>5866.666666666667</v>
      </c>
      <c r="D91">
        <v>50</v>
      </c>
    </row>
    <row r="92" spans="1:4" x14ac:dyDescent="0.25">
      <c r="A92">
        <v>32</v>
      </c>
      <c r="B92" t="s">
        <v>203</v>
      </c>
      <c r="C92">
        <v>13783.333333333334</v>
      </c>
      <c r="D92">
        <v>300</v>
      </c>
    </row>
    <row r="93" spans="1:4" x14ac:dyDescent="0.25">
      <c r="A93">
        <v>6</v>
      </c>
      <c r="B93" t="s">
        <v>176</v>
      </c>
      <c r="C93">
        <v>19523.4375</v>
      </c>
      <c r="D93">
        <v>200</v>
      </c>
    </row>
    <row r="94" spans="1:4" x14ac:dyDescent="0.25">
      <c r="A94">
        <v>12</v>
      </c>
      <c r="B94" t="s">
        <v>177</v>
      </c>
      <c r="C94">
        <v>28113.75</v>
      </c>
      <c r="D94">
        <v>4</v>
      </c>
    </row>
    <row r="95" spans="1:4" x14ac:dyDescent="0.25">
      <c r="A95">
        <v>5</v>
      </c>
      <c r="B95" t="s">
        <v>179</v>
      </c>
      <c r="C95">
        <v>26464</v>
      </c>
      <c r="D95">
        <v>500</v>
      </c>
    </row>
    <row r="96" spans="1:4" x14ac:dyDescent="0.25">
      <c r="A96">
        <v>9</v>
      </c>
      <c r="B96" t="s">
        <v>205</v>
      </c>
      <c r="C96">
        <v>39666.627</v>
      </c>
      <c r="D96">
        <v>500</v>
      </c>
    </row>
    <row r="97" spans="1:4" x14ac:dyDescent="0.25">
      <c r="A97">
        <v>12</v>
      </c>
      <c r="B97" t="s">
        <v>177</v>
      </c>
      <c r="C97">
        <v>28113.75</v>
      </c>
      <c r="D97">
        <v>8</v>
      </c>
    </row>
    <row r="98" spans="1:4" x14ac:dyDescent="0.25">
      <c r="A98">
        <v>1</v>
      </c>
      <c r="B98" t="s">
        <v>190</v>
      </c>
      <c r="C98">
        <v>2546.4809999999998</v>
      </c>
      <c r="D98">
        <v>1500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161"/>
  <sheetViews>
    <sheetView workbookViewId="0">
      <selection activeCell="A9" sqref="A9"/>
    </sheetView>
  </sheetViews>
  <sheetFormatPr baseColWidth="10" defaultColWidth="11.42578125" defaultRowHeight="15" x14ac:dyDescent="0.25"/>
  <cols>
    <col min="1" max="1" width="54.28515625" bestFit="1" customWidth="1"/>
  </cols>
  <sheetData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  <row r="12" spans="1:1" x14ac:dyDescent="0.25">
      <c r="A12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  <row r="16" spans="1: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25</v>
      </c>
    </row>
    <row r="25" spans="1:1" x14ac:dyDescent="0.25">
      <c r="A25" t="s">
        <v>26</v>
      </c>
    </row>
    <row r="26" spans="1:1" x14ac:dyDescent="0.25">
      <c r="A26" t="s">
        <v>27</v>
      </c>
    </row>
    <row r="27" spans="1:1" x14ac:dyDescent="0.25">
      <c r="A27" t="s">
        <v>28</v>
      </c>
    </row>
    <row r="28" spans="1:1" x14ac:dyDescent="0.25">
      <c r="A28" t="s">
        <v>29</v>
      </c>
    </row>
    <row r="29" spans="1:1" x14ac:dyDescent="0.25">
      <c r="A29" t="s">
        <v>30</v>
      </c>
    </row>
    <row r="30" spans="1:1" x14ac:dyDescent="0.25">
      <c r="A30" t="s">
        <v>31</v>
      </c>
    </row>
    <row r="31" spans="1:1" x14ac:dyDescent="0.25">
      <c r="A31" t="s">
        <v>32</v>
      </c>
    </row>
    <row r="32" spans="1:1" x14ac:dyDescent="0.25">
      <c r="A32" t="s">
        <v>33</v>
      </c>
    </row>
    <row r="33" spans="1:1" x14ac:dyDescent="0.25">
      <c r="A33" t="s">
        <v>34</v>
      </c>
    </row>
    <row r="34" spans="1:1" x14ac:dyDescent="0.25">
      <c r="A34" t="s">
        <v>35</v>
      </c>
    </row>
    <row r="35" spans="1:1" x14ac:dyDescent="0.25">
      <c r="A35" t="s">
        <v>36</v>
      </c>
    </row>
    <row r="36" spans="1:1" x14ac:dyDescent="0.25">
      <c r="A36" t="s">
        <v>37</v>
      </c>
    </row>
    <row r="37" spans="1:1" x14ac:dyDescent="0.25">
      <c r="A37" t="s">
        <v>38</v>
      </c>
    </row>
    <row r="38" spans="1:1" x14ac:dyDescent="0.25">
      <c r="A38" t="s">
        <v>39</v>
      </c>
    </row>
    <row r="39" spans="1:1" x14ac:dyDescent="0.25">
      <c r="A39" t="s">
        <v>40</v>
      </c>
    </row>
    <row r="40" spans="1:1" x14ac:dyDescent="0.25">
      <c r="A40" t="s">
        <v>41</v>
      </c>
    </row>
    <row r="41" spans="1:1" x14ac:dyDescent="0.25">
      <c r="A41" t="s">
        <v>42</v>
      </c>
    </row>
    <row r="42" spans="1:1" x14ac:dyDescent="0.25">
      <c r="A42" t="s">
        <v>43</v>
      </c>
    </row>
    <row r="43" spans="1:1" x14ac:dyDescent="0.25">
      <c r="A43" t="s">
        <v>44</v>
      </c>
    </row>
    <row r="44" spans="1:1" x14ac:dyDescent="0.25">
      <c r="A44" t="s">
        <v>45</v>
      </c>
    </row>
    <row r="45" spans="1:1" x14ac:dyDescent="0.25">
      <c r="A45" t="s">
        <v>46</v>
      </c>
    </row>
    <row r="46" spans="1:1" x14ac:dyDescent="0.25">
      <c r="A46" t="s">
        <v>47</v>
      </c>
    </row>
    <row r="47" spans="1:1" x14ac:dyDescent="0.25">
      <c r="A47" t="s">
        <v>48</v>
      </c>
    </row>
    <row r="48" spans="1:1" x14ac:dyDescent="0.25">
      <c r="A48" t="s">
        <v>49</v>
      </c>
    </row>
    <row r="49" spans="1:1" x14ac:dyDescent="0.25">
      <c r="A49" t="s">
        <v>50</v>
      </c>
    </row>
    <row r="50" spans="1:1" x14ac:dyDescent="0.25">
      <c r="A50" t="s">
        <v>51</v>
      </c>
    </row>
    <row r="51" spans="1:1" x14ac:dyDescent="0.25">
      <c r="A51" t="s">
        <v>52</v>
      </c>
    </row>
    <row r="52" spans="1:1" x14ac:dyDescent="0.25">
      <c r="A52" t="s">
        <v>53</v>
      </c>
    </row>
    <row r="53" spans="1:1" x14ac:dyDescent="0.25">
      <c r="A53" t="s">
        <v>54</v>
      </c>
    </row>
    <row r="54" spans="1:1" x14ac:dyDescent="0.25">
      <c r="A54" t="s">
        <v>55</v>
      </c>
    </row>
    <row r="55" spans="1:1" x14ac:dyDescent="0.25">
      <c r="A55" t="s">
        <v>56</v>
      </c>
    </row>
    <row r="56" spans="1:1" x14ac:dyDescent="0.25">
      <c r="A56" t="s">
        <v>57</v>
      </c>
    </row>
    <row r="57" spans="1:1" x14ac:dyDescent="0.25">
      <c r="A57" t="s">
        <v>58</v>
      </c>
    </row>
    <row r="58" spans="1:1" x14ac:dyDescent="0.25">
      <c r="A58" t="s">
        <v>59</v>
      </c>
    </row>
    <row r="59" spans="1:1" x14ac:dyDescent="0.25">
      <c r="A59" t="s">
        <v>60</v>
      </c>
    </row>
    <row r="60" spans="1:1" x14ac:dyDescent="0.25">
      <c r="A60" t="s">
        <v>61</v>
      </c>
    </row>
    <row r="61" spans="1:1" x14ac:dyDescent="0.25">
      <c r="A61" t="s">
        <v>62</v>
      </c>
    </row>
    <row r="62" spans="1:1" x14ac:dyDescent="0.25">
      <c r="A62" t="s">
        <v>63</v>
      </c>
    </row>
    <row r="63" spans="1:1" x14ac:dyDescent="0.25">
      <c r="A63" t="s">
        <v>64</v>
      </c>
    </row>
    <row r="64" spans="1:1" x14ac:dyDescent="0.25">
      <c r="A64" t="s">
        <v>65</v>
      </c>
    </row>
    <row r="65" spans="1:1" x14ac:dyDescent="0.25">
      <c r="A65" t="s">
        <v>66</v>
      </c>
    </row>
    <row r="66" spans="1:1" x14ac:dyDescent="0.25">
      <c r="A66" t="s">
        <v>67</v>
      </c>
    </row>
    <row r="67" spans="1:1" x14ac:dyDescent="0.25">
      <c r="A67" t="s">
        <v>68</v>
      </c>
    </row>
    <row r="68" spans="1:1" x14ac:dyDescent="0.25">
      <c r="A68" t="s">
        <v>69</v>
      </c>
    </row>
    <row r="69" spans="1:1" x14ac:dyDescent="0.25">
      <c r="A69" t="s">
        <v>70</v>
      </c>
    </row>
    <row r="70" spans="1:1" x14ac:dyDescent="0.25">
      <c r="A70" t="s">
        <v>71</v>
      </c>
    </row>
    <row r="71" spans="1:1" x14ac:dyDescent="0.25">
      <c r="A71" t="s">
        <v>72</v>
      </c>
    </row>
    <row r="72" spans="1:1" x14ac:dyDescent="0.25">
      <c r="A72" t="s">
        <v>73</v>
      </c>
    </row>
    <row r="73" spans="1:1" x14ac:dyDescent="0.25">
      <c r="A73" t="s">
        <v>74</v>
      </c>
    </row>
    <row r="74" spans="1:1" x14ac:dyDescent="0.25">
      <c r="A74" t="s">
        <v>75</v>
      </c>
    </row>
    <row r="75" spans="1:1" x14ac:dyDescent="0.25">
      <c r="A75" t="s">
        <v>76</v>
      </c>
    </row>
    <row r="76" spans="1:1" x14ac:dyDescent="0.25">
      <c r="A76" t="s">
        <v>77</v>
      </c>
    </row>
    <row r="77" spans="1:1" x14ac:dyDescent="0.25">
      <c r="A77" t="s">
        <v>78</v>
      </c>
    </row>
    <row r="78" spans="1:1" x14ac:dyDescent="0.25">
      <c r="A78" t="s">
        <v>79</v>
      </c>
    </row>
    <row r="79" spans="1:1" x14ac:dyDescent="0.25">
      <c r="A79" t="s">
        <v>80</v>
      </c>
    </row>
    <row r="80" spans="1:1" x14ac:dyDescent="0.25">
      <c r="A80" t="s">
        <v>81</v>
      </c>
    </row>
    <row r="81" spans="1:1" x14ac:dyDescent="0.25">
      <c r="A81" t="s">
        <v>82</v>
      </c>
    </row>
    <row r="82" spans="1:1" x14ac:dyDescent="0.25">
      <c r="A82" t="s">
        <v>83</v>
      </c>
    </row>
    <row r="83" spans="1:1" x14ac:dyDescent="0.25">
      <c r="A83" t="s">
        <v>84</v>
      </c>
    </row>
    <row r="84" spans="1:1" x14ac:dyDescent="0.25">
      <c r="A84" t="s">
        <v>85</v>
      </c>
    </row>
    <row r="85" spans="1:1" x14ac:dyDescent="0.25">
      <c r="A85" t="s">
        <v>86</v>
      </c>
    </row>
    <row r="86" spans="1:1" x14ac:dyDescent="0.25">
      <c r="A86" t="s">
        <v>87</v>
      </c>
    </row>
    <row r="87" spans="1:1" x14ac:dyDescent="0.25">
      <c r="A87" t="s">
        <v>88</v>
      </c>
    </row>
    <row r="88" spans="1:1" x14ac:dyDescent="0.25">
      <c r="A88" t="s">
        <v>89</v>
      </c>
    </row>
    <row r="89" spans="1:1" x14ac:dyDescent="0.25">
      <c r="A89" t="s">
        <v>90</v>
      </c>
    </row>
    <row r="90" spans="1:1" x14ac:dyDescent="0.25">
      <c r="A90" t="s">
        <v>91</v>
      </c>
    </row>
    <row r="91" spans="1:1" x14ac:dyDescent="0.25">
      <c r="A91" t="s">
        <v>92</v>
      </c>
    </row>
    <row r="92" spans="1:1" x14ac:dyDescent="0.25">
      <c r="A92" t="s">
        <v>93</v>
      </c>
    </row>
    <row r="93" spans="1:1" x14ac:dyDescent="0.25">
      <c r="A93" t="s">
        <v>94</v>
      </c>
    </row>
    <row r="94" spans="1:1" x14ac:dyDescent="0.25">
      <c r="A94" t="s">
        <v>95</v>
      </c>
    </row>
    <row r="95" spans="1:1" x14ac:dyDescent="0.25">
      <c r="A95" t="s">
        <v>96</v>
      </c>
    </row>
    <row r="96" spans="1:1" x14ac:dyDescent="0.25">
      <c r="A96" t="s">
        <v>97</v>
      </c>
    </row>
    <row r="97" spans="1:1" x14ac:dyDescent="0.25">
      <c r="A97" t="s">
        <v>98</v>
      </c>
    </row>
    <row r="98" spans="1:1" x14ac:dyDescent="0.25">
      <c r="A98" t="s">
        <v>99</v>
      </c>
    </row>
    <row r="99" spans="1:1" x14ac:dyDescent="0.25">
      <c r="A99" t="s">
        <v>100</v>
      </c>
    </row>
    <row r="100" spans="1:1" x14ac:dyDescent="0.25">
      <c r="A100" t="s">
        <v>101</v>
      </c>
    </row>
    <row r="101" spans="1:1" x14ac:dyDescent="0.25">
      <c r="A101" t="s">
        <v>102</v>
      </c>
    </row>
    <row r="102" spans="1:1" x14ac:dyDescent="0.25">
      <c r="A102" t="s">
        <v>103</v>
      </c>
    </row>
    <row r="103" spans="1:1" x14ac:dyDescent="0.25">
      <c r="A103" t="s">
        <v>104</v>
      </c>
    </row>
    <row r="104" spans="1:1" x14ac:dyDescent="0.25">
      <c r="A104" t="s">
        <v>105</v>
      </c>
    </row>
    <row r="105" spans="1:1" x14ac:dyDescent="0.25">
      <c r="A105" t="s">
        <v>106</v>
      </c>
    </row>
    <row r="106" spans="1:1" x14ac:dyDescent="0.25">
      <c r="A106" t="s">
        <v>107</v>
      </c>
    </row>
    <row r="107" spans="1:1" x14ac:dyDescent="0.25">
      <c r="A107" t="s">
        <v>108</v>
      </c>
    </row>
    <row r="108" spans="1:1" x14ac:dyDescent="0.25">
      <c r="A108" t="s">
        <v>109</v>
      </c>
    </row>
    <row r="109" spans="1:1" x14ac:dyDescent="0.25">
      <c r="A109" t="s">
        <v>110</v>
      </c>
    </row>
    <row r="110" spans="1:1" x14ac:dyDescent="0.25">
      <c r="A110" t="s">
        <v>111</v>
      </c>
    </row>
    <row r="111" spans="1:1" x14ac:dyDescent="0.25">
      <c r="A111" t="s">
        <v>112</v>
      </c>
    </row>
    <row r="112" spans="1:1" x14ac:dyDescent="0.25">
      <c r="A112" t="s">
        <v>113</v>
      </c>
    </row>
    <row r="113" spans="1:1" x14ac:dyDescent="0.25">
      <c r="A113" t="s">
        <v>114</v>
      </c>
    </row>
    <row r="114" spans="1:1" x14ac:dyDescent="0.25">
      <c r="A114" t="s">
        <v>115</v>
      </c>
    </row>
    <row r="115" spans="1:1" x14ac:dyDescent="0.25">
      <c r="A115" t="s">
        <v>116</v>
      </c>
    </row>
    <row r="116" spans="1:1" x14ac:dyDescent="0.25">
      <c r="A116" t="s">
        <v>117</v>
      </c>
    </row>
    <row r="117" spans="1:1" x14ac:dyDescent="0.25">
      <c r="A117" t="s">
        <v>118</v>
      </c>
    </row>
    <row r="118" spans="1:1" x14ac:dyDescent="0.25">
      <c r="A118" t="s">
        <v>119</v>
      </c>
    </row>
    <row r="119" spans="1:1" x14ac:dyDescent="0.25">
      <c r="A119" t="s">
        <v>120</v>
      </c>
    </row>
    <row r="120" spans="1:1" x14ac:dyDescent="0.25">
      <c r="A120" t="s">
        <v>121</v>
      </c>
    </row>
    <row r="121" spans="1:1" x14ac:dyDescent="0.25">
      <c r="A121" t="s">
        <v>122</v>
      </c>
    </row>
    <row r="122" spans="1:1" x14ac:dyDescent="0.25">
      <c r="A122" t="s">
        <v>123</v>
      </c>
    </row>
    <row r="123" spans="1:1" x14ac:dyDescent="0.25">
      <c r="A123" t="s">
        <v>124</v>
      </c>
    </row>
    <row r="124" spans="1:1" x14ac:dyDescent="0.25">
      <c r="A124" t="s">
        <v>125</v>
      </c>
    </row>
    <row r="125" spans="1:1" x14ac:dyDescent="0.25">
      <c r="A125" t="s">
        <v>126</v>
      </c>
    </row>
    <row r="126" spans="1:1" x14ac:dyDescent="0.25">
      <c r="A126" t="s">
        <v>127</v>
      </c>
    </row>
    <row r="127" spans="1:1" x14ac:dyDescent="0.25">
      <c r="A127" t="s">
        <v>128</v>
      </c>
    </row>
    <row r="128" spans="1:1" x14ac:dyDescent="0.25">
      <c r="A128" t="s">
        <v>129</v>
      </c>
    </row>
    <row r="129" spans="1:1" x14ac:dyDescent="0.25">
      <c r="A129" t="s">
        <v>130</v>
      </c>
    </row>
    <row r="130" spans="1:1" x14ac:dyDescent="0.25">
      <c r="A130" t="s">
        <v>131</v>
      </c>
    </row>
    <row r="131" spans="1:1" x14ac:dyDescent="0.25">
      <c r="A131" t="s">
        <v>132</v>
      </c>
    </row>
    <row r="132" spans="1:1" x14ac:dyDescent="0.25">
      <c r="A132" t="s">
        <v>133</v>
      </c>
    </row>
    <row r="133" spans="1:1" x14ac:dyDescent="0.25">
      <c r="A133" t="s">
        <v>134</v>
      </c>
    </row>
    <row r="134" spans="1:1" x14ac:dyDescent="0.25">
      <c r="A134" t="s">
        <v>135</v>
      </c>
    </row>
    <row r="135" spans="1:1" x14ac:dyDescent="0.25">
      <c r="A135" t="s">
        <v>136</v>
      </c>
    </row>
    <row r="136" spans="1:1" x14ac:dyDescent="0.25">
      <c r="A136" t="s">
        <v>137</v>
      </c>
    </row>
    <row r="137" spans="1:1" x14ac:dyDescent="0.25">
      <c r="A137" t="s">
        <v>138</v>
      </c>
    </row>
    <row r="138" spans="1:1" x14ac:dyDescent="0.25">
      <c r="A138" t="s">
        <v>139</v>
      </c>
    </row>
    <row r="139" spans="1:1" x14ac:dyDescent="0.25">
      <c r="A139" t="s">
        <v>140</v>
      </c>
    </row>
    <row r="140" spans="1:1" x14ac:dyDescent="0.25">
      <c r="A140" t="s">
        <v>141</v>
      </c>
    </row>
    <row r="141" spans="1:1" x14ac:dyDescent="0.25">
      <c r="A141" t="s">
        <v>142</v>
      </c>
    </row>
    <row r="142" spans="1:1" x14ac:dyDescent="0.25">
      <c r="A142" t="s">
        <v>143</v>
      </c>
    </row>
    <row r="143" spans="1:1" x14ac:dyDescent="0.25">
      <c r="A143" t="s">
        <v>144</v>
      </c>
    </row>
    <row r="144" spans="1:1" x14ac:dyDescent="0.25">
      <c r="A144" t="s">
        <v>145</v>
      </c>
    </row>
    <row r="145" spans="1:1" x14ac:dyDescent="0.25">
      <c r="A145" t="s">
        <v>146</v>
      </c>
    </row>
    <row r="146" spans="1:1" x14ac:dyDescent="0.25">
      <c r="A146" t="s">
        <v>147</v>
      </c>
    </row>
    <row r="147" spans="1:1" x14ac:dyDescent="0.25">
      <c r="A147" t="s">
        <v>148</v>
      </c>
    </row>
    <row r="148" spans="1:1" x14ac:dyDescent="0.25">
      <c r="A148" t="s">
        <v>149</v>
      </c>
    </row>
    <row r="149" spans="1:1" x14ac:dyDescent="0.25">
      <c r="A149" t="s">
        <v>150</v>
      </c>
    </row>
    <row r="150" spans="1:1" x14ac:dyDescent="0.25">
      <c r="A150" t="s">
        <v>151</v>
      </c>
    </row>
    <row r="151" spans="1:1" x14ac:dyDescent="0.25">
      <c r="A151" t="s">
        <v>152</v>
      </c>
    </row>
    <row r="152" spans="1:1" x14ac:dyDescent="0.25">
      <c r="A152" t="s">
        <v>153</v>
      </c>
    </row>
    <row r="153" spans="1:1" x14ac:dyDescent="0.25">
      <c r="A153" t="s">
        <v>154</v>
      </c>
    </row>
    <row r="154" spans="1:1" x14ac:dyDescent="0.25">
      <c r="A154" t="s">
        <v>155</v>
      </c>
    </row>
    <row r="155" spans="1:1" x14ac:dyDescent="0.25">
      <c r="A155" t="s">
        <v>156</v>
      </c>
    </row>
    <row r="156" spans="1:1" x14ac:dyDescent="0.25">
      <c r="A156" t="s">
        <v>157</v>
      </c>
    </row>
    <row r="157" spans="1:1" x14ac:dyDescent="0.25">
      <c r="A157" t="s">
        <v>158</v>
      </c>
    </row>
    <row r="158" spans="1:1" x14ac:dyDescent="0.25">
      <c r="A158" t="s">
        <v>159</v>
      </c>
    </row>
    <row r="159" spans="1:1" x14ac:dyDescent="0.25">
      <c r="A159" t="s">
        <v>160</v>
      </c>
    </row>
    <row r="160" spans="1:1" x14ac:dyDescent="0.25">
      <c r="A160" t="s">
        <v>161</v>
      </c>
    </row>
    <row r="161" spans="1:1" x14ac:dyDescent="0.25">
      <c r="A161" t="s">
        <v>162</v>
      </c>
    </row>
  </sheetData>
  <sheetProtection algorithmName="SHA-512" hashValue="1yIeX06YcXgsmupBA+1WoBisaWO8mOmdUApU1VQw4BjY+tf0Y1B08zAZwGFBLNDs+kjXHP077f5zUpluD94+lg==" saltValue="hdHKyE+cMGkbbyctmd/MN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EF95F546F33946BE7CDAE7622929AC" ma:contentTypeVersion="7" ma:contentTypeDescription="Crear nuevo documento." ma:contentTypeScope="" ma:versionID="b59a6848192ff90ed24c2cc56ed35aca">
  <xsd:schema xmlns:xsd="http://www.w3.org/2001/XMLSchema" xmlns:xs="http://www.w3.org/2001/XMLSchema" xmlns:p="http://schemas.microsoft.com/office/2006/metadata/properties" xmlns:ns2="90fe2ff9-bb45-4eab-b69e-40c9bbefab02" targetNamespace="http://schemas.microsoft.com/office/2006/metadata/properties" ma:root="true" ma:fieldsID="099d7c4def19ddfbdfdf89dc2dfac32e" ns2:_="">
    <xsd:import namespace="90fe2ff9-bb45-4eab-b69e-40c9bbefa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e2ff9-bb45-4eab-b69e-40c9bbefa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325FD-5EE1-41BB-9C1A-C414B6D355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C56836-5D49-4BEF-91DA-333E756BFF7E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90fe2ff9-bb45-4eab-b69e-40c9bbefab02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64B389-65C9-4EC0-8300-E121446C3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fe2ff9-bb45-4eab-b69e-40c9bbefa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Hoja2</vt:lpstr>
      <vt:lpstr>GRUPO 1 PVC </vt:lpstr>
      <vt:lpstr>GRUPO 2 PEAD </vt:lpstr>
      <vt:lpstr>Hoja1</vt:lpstr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Ely Valencia</dc:creator>
  <cp:keywords/>
  <dc:description/>
  <cp:lastModifiedBy>Juan Camilo Aristizabal</cp:lastModifiedBy>
  <cp:revision/>
  <cp:lastPrinted>2022-10-19T16:46:56Z</cp:lastPrinted>
  <dcterms:created xsi:type="dcterms:W3CDTF">2019-12-27T14:08:03Z</dcterms:created>
  <dcterms:modified xsi:type="dcterms:W3CDTF">2022-10-25T22:00:21Z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0x01010067EF95F546F33946BE7CDAE7622929AC</vt:lpwstr>
  </property>
</Properties>
</file>